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75" windowHeight="4710" activeTab="0"/>
  </bookViews>
  <sheets>
    <sheet name="Sheet1" sheetId="1" r:id="rId1"/>
    <sheet name="Sheet2" sheetId="2" r:id="rId2"/>
    <sheet name="Sheet3" sheetId="3" r:id="rId3"/>
  </sheets>
  <definedNames>
    <definedName name="_xlnm.Print_Area" localSheetId="0">'Sheet1'!$A$1:$U$95</definedName>
  </definedNames>
  <calcPr fullCalcOnLoad="1"/>
</workbook>
</file>

<file path=xl/sharedStrings.xml><?xml version="1.0" encoding="utf-8"?>
<sst xmlns="http://schemas.openxmlformats.org/spreadsheetml/2006/main" count="118" uniqueCount="93">
  <si>
    <t>YEAR</t>
  </si>
  <si>
    <t>ONE</t>
  </si>
  <si>
    <t>JMU</t>
  </si>
  <si>
    <t xml:space="preserve">JMU </t>
  </si>
  <si>
    <t>IN-CASH</t>
  </si>
  <si>
    <t>IN-KIND</t>
  </si>
  <si>
    <t xml:space="preserve">YEAR </t>
  </si>
  <si>
    <t>TWO</t>
  </si>
  <si>
    <t>THREE</t>
  </si>
  <si>
    <t>TOTAL</t>
  </si>
  <si>
    <t>FTE</t>
  </si>
  <si>
    <t>TOTAL SUPPLIES</t>
  </si>
  <si>
    <t>TOTAL EQUIPMENT</t>
  </si>
  <si>
    <t>TOTAL OTHER</t>
  </si>
  <si>
    <t>TOTAL COSTS</t>
  </si>
  <si>
    <t>TOTAL PERSONNEL</t>
  </si>
  <si>
    <t>TOTAL FRINGE</t>
  </si>
  <si>
    <t>TOTAL CONSULTANTS</t>
  </si>
  <si>
    <t>TOTAL TRAVEL</t>
  </si>
  <si>
    <t xml:space="preserve">         2.  Domestic Airfare</t>
  </si>
  <si>
    <t xml:space="preserve">        1.  Technical and Laboratory</t>
  </si>
  <si>
    <t xml:space="preserve">       1.  Technical/Laboratory</t>
  </si>
  <si>
    <t xml:space="preserve">       2.  Office Equipment</t>
  </si>
  <si>
    <t xml:space="preserve">        1.  Postage</t>
  </si>
  <si>
    <t xml:space="preserve">        2.  Printing, Publication</t>
  </si>
  <si>
    <t xml:space="preserve">        3.  Photocopy</t>
  </si>
  <si>
    <t xml:space="preserve">        4.  Phone</t>
  </si>
  <si>
    <t/>
  </si>
  <si>
    <t>James Madison University</t>
  </si>
  <si>
    <t>800 South Main Street</t>
  </si>
  <si>
    <t>Harrisonburg, VA 22807</t>
  </si>
  <si>
    <t xml:space="preserve">TOTAL DIRECT COSTS REQUESTED FROM SPONSOR      </t>
  </si>
  <si>
    <t xml:space="preserve">TOTAL COSTS REQUESTED FROM SPONSOR  </t>
  </si>
  <si>
    <t xml:space="preserve">TOTAL JMU CASH CONTRIBUTION                                   </t>
  </si>
  <si>
    <t xml:space="preserve">TOTAL PROGRAM COSTS   </t>
  </si>
  <si>
    <t xml:space="preserve">              Graduate -training stipend</t>
  </si>
  <si>
    <t xml:space="preserve">       @ 7.65%</t>
  </si>
  <si>
    <t xml:space="preserve">        2.  Software</t>
  </si>
  <si>
    <t xml:space="preserve">        3.  Office</t>
  </si>
  <si>
    <t xml:space="preserve">        4.  Books / Journals</t>
  </si>
  <si>
    <t xml:space="preserve">        4.  Students (AY)</t>
  </si>
  <si>
    <t xml:space="preserve">       Consultants/Contractual</t>
  </si>
  <si>
    <t xml:space="preserve">        8.0% Total Direct Costs</t>
  </si>
  <si>
    <t xml:space="preserve">          </t>
  </si>
  <si>
    <t xml:space="preserve">            </t>
  </si>
  <si>
    <t>TOTAL JMU IN KIND CONTRIBUTION</t>
  </si>
  <si>
    <t xml:space="preserve">Date:  </t>
  </si>
  <si>
    <t>Budget Administrator:</t>
  </si>
  <si>
    <t>FOUR</t>
  </si>
  <si>
    <t>FIVE</t>
  </si>
  <si>
    <t>Hide This Column</t>
  </si>
  <si>
    <t>When Done</t>
  </si>
  <si>
    <t>Double Check</t>
  </si>
  <si>
    <t>Formula</t>
  </si>
  <si>
    <t>SIX</t>
  </si>
  <si>
    <t xml:space="preserve">Budget Preparation: </t>
  </si>
  <si>
    <t xml:space="preserve">A.  TOTAL DIRECT COSTS </t>
  </si>
  <si>
    <t xml:space="preserve">B.  TOTAL INDIRECT COSTS </t>
  </si>
  <si>
    <t xml:space="preserve">1.  PERSONNEL  </t>
  </si>
  <si>
    <t xml:space="preserve">2.  FRINGE  BENEFITS </t>
  </si>
  <si>
    <t>3.   TRAVEL</t>
  </si>
  <si>
    <t xml:space="preserve">4.   MATERIALS &amp; SUPPLIES </t>
  </si>
  <si>
    <t xml:space="preserve">5.  CONSULTANTS &amp; CONTRACTS </t>
  </si>
  <si>
    <t xml:space="preserve">6.  OTHER DIRECT COSTS </t>
  </si>
  <si>
    <t xml:space="preserve">         Excludes Equipment &amp; Scholarships/Tuition Assistance</t>
  </si>
  <si>
    <r>
      <t xml:space="preserve">C.  EQUIPMENT </t>
    </r>
    <r>
      <rPr>
        <sz val="10"/>
        <rFont val="Arial"/>
        <family val="2"/>
      </rPr>
      <t>(items with purchase value&gt;$5,000)</t>
    </r>
  </si>
  <si>
    <t>K.  Scholarships/Tuition Assistance</t>
  </si>
  <si>
    <t xml:space="preserve">        1.  Tuition </t>
  </si>
  <si>
    <t>3. Scholarships - provide detail and basis</t>
  </si>
  <si>
    <t>Total Scholarships/Tuition Assistance</t>
  </si>
  <si>
    <t xml:space="preserve">TOTAL INDIRECT COSTS REQUESTED </t>
  </si>
  <si>
    <t>TOTAL Scholarships/Tuition Assistance</t>
  </si>
  <si>
    <t xml:space="preserve"> GEAR-UP Director - New Hire</t>
  </si>
  <si>
    <t>4% increase annually</t>
  </si>
  <si>
    <t xml:space="preserve">        1. Faculty - Summer Months</t>
  </si>
  <si>
    <t>25%  for FT personnel</t>
  </si>
  <si>
    <t xml:space="preserve">        2.   Graduate  Outreach</t>
  </si>
  <si>
    <t>6 x4 days = $400 regist</t>
  </si>
  <si>
    <t xml:space="preserve">         1.  Conferences  DC Per deim &amp; lodging</t>
  </si>
  <si>
    <t>TWO JMU GA's Institutional</t>
  </si>
  <si>
    <t>JMU bus travel for visits</t>
  </si>
  <si>
    <t xml:space="preserve"> JMU GEAR-UP Liaison Dr. George Font  25%</t>
  </si>
  <si>
    <t xml:space="preserve">        5.  Food Service ( summer programs)</t>
  </si>
  <si>
    <t>Support Staff to Project Director</t>
  </si>
  <si>
    <t xml:space="preserve">              Graduate (JMU)</t>
  </si>
  <si>
    <t xml:space="preserve">               -In/State: 12 Credit Hrs.</t>
  </si>
  <si>
    <t>SRI, 65K BBBS 30K, EMU 36, BRCC 30K</t>
  </si>
  <si>
    <r>
      <t xml:space="preserve">              Undergraduate (</t>
    </r>
    <r>
      <rPr>
        <sz val="8"/>
        <rFont val="Arial"/>
        <family val="2"/>
      </rPr>
      <t>JMU)</t>
    </r>
  </si>
  <si>
    <t xml:space="preserve">         3. Staff Travel</t>
  </si>
  <si>
    <t xml:space="preserve">Muhlenberg 8K,  1st Baptist 8K, </t>
  </si>
  <si>
    <t>HCPS 60K, PCPS 60K, WCPS 60K</t>
  </si>
  <si>
    <t>.485 x 5,000</t>
  </si>
  <si>
    <t>1x $8 x 15x 40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</si>
</sst>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8"/>
      <name val="Arial"/>
      <family val="2"/>
    </font>
    <font>
      <sz val="10"/>
      <name val="Arial"/>
      <family val="0"/>
    </font>
    <font>
      <u val="single"/>
      <sz val="10"/>
      <name val="Arial"/>
      <family val="2"/>
    </font>
    <font>
      <b/>
      <sz val="10"/>
      <name val="Arial"/>
      <family val="2"/>
    </font>
    <font>
      <sz val="9"/>
      <name val="Arial"/>
      <family val="2"/>
    </font>
    <font>
      <b/>
      <u val="single"/>
      <sz val="9"/>
      <name val="Arial"/>
      <family val="2"/>
    </font>
    <font>
      <u val="single"/>
      <sz val="5.2"/>
      <color indexed="12"/>
      <name val="Arial"/>
      <family val="2"/>
    </font>
    <font>
      <u val="single"/>
      <sz val="5.2"/>
      <color indexed="36"/>
      <name val="Arial"/>
      <family val="2"/>
    </font>
    <font>
      <u val="single"/>
      <sz val="10"/>
      <color indexed="12"/>
      <name val="Arial"/>
      <family val="2"/>
    </font>
  </fonts>
  <fills count="3">
    <fill>
      <patternFill/>
    </fill>
    <fill>
      <patternFill patternType="gray125"/>
    </fill>
    <fill>
      <patternFill patternType="solid">
        <fgColor indexed="42"/>
        <bgColor indexed="64"/>
      </patternFill>
    </fill>
  </fills>
  <borders count="17">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double"/>
      <bottom style="thin"/>
    </border>
    <border>
      <left>
        <color indexed="63"/>
      </left>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62">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Border="1" applyAlignment="1">
      <alignment/>
    </xf>
    <xf numFmtId="0" fontId="1" fillId="0" borderId="2" xfId="0" applyFont="1" applyBorder="1" applyAlignment="1">
      <alignment horizontal="center"/>
    </xf>
    <xf numFmtId="0" fontId="1" fillId="0" borderId="3" xfId="0" applyFont="1" applyBorder="1" applyAlignment="1">
      <alignment/>
    </xf>
    <xf numFmtId="0" fontId="2" fillId="0" borderId="0" xfId="0" applyFont="1" applyAlignment="1">
      <alignment horizontal="center"/>
    </xf>
    <xf numFmtId="2" fontId="1" fillId="0" borderId="0" xfId="0" applyNumberFormat="1" applyFont="1" applyAlignment="1">
      <alignment horizontal="center"/>
    </xf>
    <xf numFmtId="1" fontId="1" fillId="0" borderId="0" xfId="0" applyNumberFormat="1" applyFont="1" applyAlignment="1">
      <alignment horizontal="center"/>
    </xf>
    <xf numFmtId="1" fontId="1" fillId="0" borderId="0" xfId="0" applyNumberFormat="1" applyFont="1" applyAlignment="1">
      <alignment/>
    </xf>
    <xf numFmtId="1" fontId="1" fillId="0" borderId="1" xfId="0" applyNumberFormat="1" applyFont="1" applyBorder="1" applyAlignment="1">
      <alignment horizontal="center"/>
    </xf>
    <xf numFmtId="0" fontId="3" fillId="0" borderId="0" xfId="0" applyFont="1" applyAlignment="1">
      <alignment/>
    </xf>
    <xf numFmtId="0" fontId="1" fillId="0" borderId="0" xfId="0" applyFont="1" applyAlignment="1">
      <alignment horizontal="left"/>
    </xf>
    <xf numFmtId="0" fontId="1" fillId="0" borderId="1" xfId="0" applyFont="1" applyBorder="1" applyAlignment="1">
      <alignment/>
    </xf>
    <xf numFmtId="9" fontId="1" fillId="0" borderId="0" xfId="0" applyNumberFormat="1" applyFont="1" applyBorder="1" applyAlignment="1">
      <alignment/>
    </xf>
    <xf numFmtId="0" fontId="1" fillId="0" borderId="4" xfId="0" applyFont="1" applyBorder="1" applyAlignment="1">
      <alignment/>
    </xf>
    <xf numFmtId="9" fontId="1" fillId="0" borderId="5" xfId="0" applyNumberFormat="1"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3" fillId="0" borderId="0" xfId="0" applyFont="1" applyBorder="1" applyAlignment="1">
      <alignment/>
    </xf>
    <xf numFmtId="0" fontId="3" fillId="0" borderId="0" xfId="0" applyFont="1" applyAlignment="1">
      <alignment horizontal="center"/>
    </xf>
    <xf numFmtId="0" fontId="5" fillId="2" borderId="0" xfId="0" applyFont="1" applyFill="1" applyAlignment="1">
      <alignment horizontal="center"/>
    </xf>
    <xf numFmtId="0" fontId="1" fillId="2" borderId="0" xfId="0" applyFont="1" applyFill="1" applyAlignment="1">
      <alignment/>
    </xf>
    <xf numFmtId="0" fontId="3" fillId="2" borderId="0" xfId="0" applyFont="1" applyFill="1" applyAlignment="1">
      <alignment horizontal="center"/>
    </xf>
    <xf numFmtId="0" fontId="1" fillId="2" borderId="0" xfId="0" applyFont="1" applyFill="1" applyAlignment="1">
      <alignment/>
    </xf>
    <xf numFmtId="3" fontId="1" fillId="0" borderId="0" xfId="0" applyNumberFormat="1" applyFont="1" applyAlignment="1">
      <alignment horizontal="center"/>
    </xf>
    <xf numFmtId="3" fontId="1" fillId="0" borderId="1" xfId="0" applyNumberFormat="1" applyFont="1" applyBorder="1" applyAlignment="1">
      <alignment horizontal="center"/>
    </xf>
    <xf numFmtId="3" fontId="1" fillId="2" borderId="0" xfId="0" applyNumberFormat="1" applyFont="1" applyFill="1" applyAlignment="1">
      <alignment/>
    </xf>
    <xf numFmtId="3" fontId="1" fillId="0" borderId="0" xfId="0" applyNumberFormat="1" applyFont="1" applyAlignment="1">
      <alignment/>
    </xf>
    <xf numFmtId="3" fontId="0" fillId="0" borderId="0" xfId="0" applyNumberFormat="1" applyFont="1" applyAlignment="1">
      <alignment/>
    </xf>
    <xf numFmtId="3" fontId="0" fillId="2" borderId="0" xfId="0" applyNumberFormat="1" applyFont="1" applyFill="1" applyAlignment="1">
      <alignment/>
    </xf>
    <xf numFmtId="3" fontId="3" fillId="0" borderId="0" xfId="0" applyNumberFormat="1" applyFont="1" applyAlignment="1">
      <alignment horizontal="center"/>
    </xf>
    <xf numFmtId="3" fontId="3" fillId="0" borderId="1" xfId="0" applyNumberFormat="1" applyFont="1" applyBorder="1" applyAlignment="1">
      <alignment horizontal="center"/>
    </xf>
    <xf numFmtId="3" fontId="3" fillId="2" borderId="0" xfId="0" applyNumberFormat="1" applyFont="1" applyFill="1" applyAlignment="1">
      <alignment horizontal="center"/>
    </xf>
    <xf numFmtId="3" fontId="3" fillId="2" borderId="0" xfId="0" applyNumberFormat="1" applyFont="1" applyFill="1" applyAlignment="1">
      <alignment/>
    </xf>
    <xf numFmtId="3" fontId="1" fillId="0" borderId="0" xfId="0" applyNumberFormat="1" applyFont="1" applyAlignment="1" quotePrefix="1">
      <alignment/>
    </xf>
    <xf numFmtId="3" fontId="0" fillId="0" borderId="0" xfId="0" applyNumberFormat="1" applyFont="1" applyBorder="1" applyAlignment="1">
      <alignment/>
    </xf>
    <xf numFmtId="3" fontId="0" fillId="0" borderId="9" xfId="0" applyNumberFormat="1"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3" fontId="1" fillId="2" borderId="0" xfId="0" applyNumberFormat="1" applyFont="1" applyFill="1" applyAlignment="1">
      <alignment horizontal="center"/>
    </xf>
    <xf numFmtId="3" fontId="3" fillId="0" borderId="0" xfId="0" applyNumberFormat="1" applyFont="1" applyBorder="1" applyAlignment="1">
      <alignment horizontal="center"/>
    </xf>
    <xf numFmtId="3" fontId="3" fillId="0" borderId="9" xfId="0" applyNumberFormat="1" applyFont="1" applyBorder="1" applyAlignment="1">
      <alignment horizontal="center"/>
    </xf>
    <xf numFmtId="3" fontId="1" fillId="0" borderId="9" xfId="0" applyNumberFormat="1" applyFont="1" applyBorder="1" applyAlignment="1">
      <alignment/>
    </xf>
    <xf numFmtId="3" fontId="1" fillId="0" borderId="9"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1" fillId="0" borderId="12" xfId="0" applyNumberFormat="1" applyFont="1" applyBorder="1" applyAlignment="1">
      <alignment/>
    </xf>
    <xf numFmtId="3" fontId="1" fillId="0" borderId="13" xfId="0" applyNumberFormat="1" applyFont="1" applyBorder="1" applyAlignment="1">
      <alignment/>
    </xf>
    <xf numFmtId="3" fontId="1" fillId="0" borderId="14" xfId="0" applyNumberFormat="1" applyFont="1" applyBorder="1" applyAlignment="1">
      <alignment/>
    </xf>
    <xf numFmtId="9" fontId="0" fillId="0" borderId="0" xfId="0" applyNumberFormat="1" applyFont="1" applyAlignment="1">
      <alignment/>
    </xf>
    <xf numFmtId="0" fontId="1" fillId="0" borderId="0" xfId="0" applyFont="1" applyBorder="1" applyAlignment="1">
      <alignment horizontal="center"/>
    </xf>
    <xf numFmtId="9" fontId="2" fillId="0" borderId="0" xfId="0" applyNumberFormat="1" applyFont="1" applyAlignment="1">
      <alignment horizontal="center"/>
    </xf>
    <xf numFmtId="9" fontId="1" fillId="0" borderId="0" xfId="0" applyNumberFormat="1" applyFont="1" applyAlignment="1">
      <alignment/>
    </xf>
    <xf numFmtId="0" fontId="8" fillId="0" borderId="0" xfId="20" applyFont="1" applyAlignment="1">
      <alignment horizontal="center"/>
    </xf>
    <xf numFmtId="3" fontId="3" fillId="0" borderId="15" xfId="0" applyNumberFormat="1" applyFont="1" applyBorder="1" applyAlignment="1">
      <alignment horizontal="center"/>
    </xf>
    <xf numFmtId="3" fontId="3" fillId="0" borderId="16"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0</xdr:rowOff>
    </xdr:from>
    <xdr:to>
      <xdr:col>7</xdr:col>
      <xdr:colOff>114300</xdr:colOff>
      <xdr:row>92</xdr:row>
      <xdr:rowOff>0</xdr:rowOff>
    </xdr:to>
    <xdr:sp>
      <xdr:nvSpPr>
        <xdr:cNvPr id="1" name="TextBox 1"/>
        <xdr:cNvSpPr txBox="1">
          <a:spLocks noChangeArrowheads="1"/>
        </xdr:cNvSpPr>
      </xdr:nvSpPr>
      <xdr:spPr>
        <a:xfrm>
          <a:off x="0" y="16659225"/>
          <a:ext cx="7639050" cy="3810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Salaries and wages are estimates only based on current rate and pay.  Actual salaries and wages will be paid accordingly.  Tuition and fees are projected from the current rate.  Actual charges will be made according to individual domiciliary classification.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1"/>
  <sheetViews>
    <sheetView tabSelected="1" zoomScale="65" zoomScaleNormal="65" workbookViewId="0" topLeftCell="A1">
      <pane ySplit="5" topLeftCell="BM6" activePane="bottomLeft" state="frozen"/>
      <selection pane="topLeft" activeCell="A1" sqref="A1"/>
      <selection pane="bottomLeft" activeCell="D19" sqref="D19"/>
    </sheetView>
  </sheetViews>
  <sheetFormatPr defaultColWidth="9.33203125" defaultRowHeight="11.25"/>
  <cols>
    <col min="1" max="1" width="44.16015625" style="1" customWidth="1"/>
    <col min="2" max="2" width="20.5" style="1" customWidth="1"/>
    <col min="3" max="3" width="16.16015625" style="1" customWidth="1"/>
    <col min="4" max="4" width="13.33203125" style="1" customWidth="1"/>
    <col min="5" max="5" width="12.83203125" style="1" customWidth="1"/>
    <col min="6" max="6" width="11.33203125" style="1" customWidth="1"/>
    <col min="7" max="7" width="13.33203125" style="1" customWidth="1"/>
    <col min="8" max="8" width="12.83203125" style="1" customWidth="1"/>
    <col min="9" max="9" width="16" style="1" customWidth="1"/>
    <col min="10" max="10" width="13.33203125" style="1" customWidth="1"/>
    <col min="11" max="11" width="11.83203125" style="1" customWidth="1"/>
    <col min="12" max="12" width="11.33203125" style="1" customWidth="1"/>
    <col min="13" max="13" width="13.33203125" style="1" customWidth="1"/>
    <col min="14" max="14" width="12.83203125" style="1" customWidth="1"/>
    <col min="15" max="15" width="16" style="1" customWidth="1"/>
    <col min="16" max="16" width="13.33203125" style="1" customWidth="1"/>
    <col min="17" max="17" width="11.83203125" style="1" customWidth="1"/>
    <col min="18" max="18" width="16" style="1" customWidth="1"/>
    <col min="19" max="19" width="13.33203125" style="1" customWidth="1"/>
    <col min="20" max="20" width="11.83203125" style="1" customWidth="1"/>
    <col min="21" max="21" width="13.83203125" style="1" bestFit="1" customWidth="1"/>
    <col min="22" max="22" width="19.66015625" style="1" customWidth="1"/>
    <col min="23" max="23" width="5.83203125" style="0" customWidth="1"/>
    <col min="24" max="24" width="14.33203125" style="0" customWidth="1"/>
    <col min="25" max="25" width="11.16015625" style="0" customWidth="1"/>
    <col min="26" max="16384" width="5.83203125" style="0" customWidth="1"/>
  </cols>
  <sheetData>
    <row r="1" spans="1:22" ht="12.75">
      <c r="A1" s="2" t="s">
        <v>28</v>
      </c>
      <c r="V1" s="24" t="s">
        <v>50</v>
      </c>
    </row>
    <row r="2" spans="1:22" s="2" customFormat="1" ht="15" customHeight="1">
      <c r="A2" s="2" t="s">
        <v>29</v>
      </c>
      <c r="V2" s="24" t="s">
        <v>51</v>
      </c>
    </row>
    <row r="3" spans="1:22" s="2" customFormat="1" ht="15" customHeight="1">
      <c r="A3" s="2" t="s">
        <v>30</v>
      </c>
      <c r="V3" s="25"/>
    </row>
    <row r="4" spans="3:22" s="2" customFormat="1" ht="15" customHeight="1">
      <c r="C4" s="3" t="s">
        <v>0</v>
      </c>
      <c r="D4" s="3" t="s">
        <v>2</v>
      </c>
      <c r="E4" s="3" t="s">
        <v>3</v>
      </c>
      <c r="F4" s="3" t="s">
        <v>6</v>
      </c>
      <c r="G4" s="3" t="s">
        <v>2</v>
      </c>
      <c r="H4" s="3" t="s">
        <v>3</v>
      </c>
      <c r="I4" s="3" t="s">
        <v>0</v>
      </c>
      <c r="J4" s="3" t="s">
        <v>2</v>
      </c>
      <c r="K4" s="3" t="s">
        <v>2</v>
      </c>
      <c r="L4" s="3" t="s">
        <v>6</v>
      </c>
      <c r="M4" s="3" t="s">
        <v>2</v>
      </c>
      <c r="N4" s="3" t="s">
        <v>3</v>
      </c>
      <c r="O4" s="3" t="s">
        <v>0</v>
      </c>
      <c r="P4" s="3" t="s">
        <v>2</v>
      </c>
      <c r="Q4" s="3" t="s">
        <v>2</v>
      </c>
      <c r="R4" s="3" t="s">
        <v>0</v>
      </c>
      <c r="S4" s="3" t="s">
        <v>2</v>
      </c>
      <c r="T4" s="3" t="s">
        <v>2</v>
      </c>
      <c r="U4" s="4" t="s">
        <v>9</v>
      </c>
      <c r="V4" s="26" t="s">
        <v>52</v>
      </c>
    </row>
    <row r="5" spans="2:22" s="2" customFormat="1" ht="15" customHeight="1">
      <c r="B5" s="5"/>
      <c r="C5" s="6" t="s">
        <v>1</v>
      </c>
      <c r="D5" s="6" t="s">
        <v>5</v>
      </c>
      <c r="E5" s="6" t="s">
        <v>4</v>
      </c>
      <c r="F5" s="6" t="s">
        <v>7</v>
      </c>
      <c r="G5" s="6" t="s">
        <v>5</v>
      </c>
      <c r="H5" s="6" t="s">
        <v>4</v>
      </c>
      <c r="I5" s="6" t="s">
        <v>8</v>
      </c>
      <c r="J5" s="6" t="s">
        <v>5</v>
      </c>
      <c r="K5" s="6" t="s">
        <v>4</v>
      </c>
      <c r="L5" s="6" t="s">
        <v>48</v>
      </c>
      <c r="M5" s="6" t="s">
        <v>5</v>
      </c>
      <c r="N5" s="6" t="s">
        <v>4</v>
      </c>
      <c r="O5" s="6" t="s">
        <v>49</v>
      </c>
      <c r="P5" s="6" t="s">
        <v>5</v>
      </c>
      <c r="Q5" s="6" t="s">
        <v>4</v>
      </c>
      <c r="R5" s="6" t="s">
        <v>54</v>
      </c>
      <c r="S5" s="6" t="s">
        <v>5</v>
      </c>
      <c r="T5" s="6" t="s">
        <v>4</v>
      </c>
      <c r="U5" s="7"/>
      <c r="V5" s="26" t="s">
        <v>53</v>
      </c>
    </row>
    <row r="6" spans="2:22" s="2" customFormat="1" ht="15" customHeight="1">
      <c r="B6" s="5"/>
      <c r="C6" s="56"/>
      <c r="D6" s="56"/>
      <c r="E6" s="56"/>
      <c r="F6" s="56"/>
      <c r="G6" s="56"/>
      <c r="H6" s="56"/>
      <c r="I6" s="56"/>
      <c r="J6" s="56"/>
      <c r="K6" s="56"/>
      <c r="L6" s="56"/>
      <c r="M6" s="56"/>
      <c r="N6" s="56"/>
      <c r="O6" s="56"/>
      <c r="P6" s="56"/>
      <c r="Q6" s="56"/>
      <c r="R6" s="56"/>
      <c r="S6" s="56"/>
      <c r="T6" s="56"/>
      <c r="U6" s="15"/>
      <c r="V6" s="26"/>
    </row>
    <row r="7" spans="1:22" s="2" customFormat="1" ht="15" customHeight="1">
      <c r="A7" s="2" t="s">
        <v>58</v>
      </c>
      <c r="B7" s="8" t="s">
        <v>10</v>
      </c>
      <c r="U7" s="15"/>
      <c r="V7" s="27"/>
    </row>
    <row r="8" spans="1:22" s="2" customFormat="1" ht="15" customHeight="1">
      <c r="A8" s="2" t="s">
        <v>73</v>
      </c>
      <c r="B8" s="8"/>
      <c r="U8" s="15"/>
      <c r="V8" s="27"/>
    </row>
    <row r="9" spans="2:22" s="2" customFormat="1" ht="15" customHeight="1">
      <c r="B9" s="57"/>
      <c r="C9" s="31"/>
      <c r="F9" s="31"/>
      <c r="O9" s="31"/>
      <c r="R9" s="31"/>
      <c r="U9" s="15"/>
      <c r="V9" s="27"/>
    </row>
    <row r="10" spans="2:22" s="2" customFormat="1" ht="15" customHeight="1">
      <c r="B10" s="9" t="s">
        <v>10</v>
      </c>
      <c r="C10" s="10"/>
      <c r="D10" s="10"/>
      <c r="E10" s="10"/>
      <c r="F10" s="10"/>
      <c r="G10" s="10"/>
      <c r="H10" s="10"/>
      <c r="I10" s="10"/>
      <c r="J10" s="10"/>
      <c r="K10" s="10"/>
      <c r="L10" s="10"/>
      <c r="M10" s="10"/>
      <c r="N10" s="10"/>
      <c r="O10" s="10"/>
      <c r="P10" s="10"/>
      <c r="Q10" s="10"/>
      <c r="R10" s="10"/>
      <c r="S10" s="10"/>
      <c r="T10" s="10"/>
      <c r="U10" s="12"/>
      <c r="V10" s="27"/>
    </row>
    <row r="11" spans="1:22" s="2" customFormat="1" ht="15" customHeight="1">
      <c r="A11" s="2" t="s">
        <v>72</v>
      </c>
      <c r="B11" s="9">
        <v>1</v>
      </c>
      <c r="C11" s="28">
        <v>60000</v>
      </c>
      <c r="D11" s="28">
        <v>0</v>
      </c>
      <c r="E11" s="28">
        <v>0</v>
      </c>
      <c r="F11" s="28">
        <v>62400</v>
      </c>
      <c r="G11" s="28">
        <v>0</v>
      </c>
      <c r="H11" s="28">
        <v>0</v>
      </c>
      <c r="I11" s="28">
        <v>64896</v>
      </c>
      <c r="J11" s="28">
        <v>0</v>
      </c>
      <c r="K11" s="28">
        <v>0</v>
      </c>
      <c r="L11" s="28">
        <v>67492</v>
      </c>
      <c r="M11" s="28">
        <v>0</v>
      </c>
      <c r="N11" s="28">
        <v>0</v>
      </c>
      <c r="O11" s="28">
        <v>70192</v>
      </c>
      <c r="P11" s="28">
        <v>0</v>
      </c>
      <c r="Q11" s="28">
        <v>0</v>
      </c>
      <c r="R11" s="28">
        <v>73000</v>
      </c>
      <c r="S11" s="28">
        <v>0</v>
      </c>
      <c r="T11" s="28">
        <v>0</v>
      </c>
      <c r="U11" s="29">
        <v>431144</v>
      </c>
      <c r="V11" s="30"/>
    </row>
    <row r="12" spans="1:22" s="2" customFormat="1" ht="15" customHeight="1">
      <c r="A12" s="2" t="s">
        <v>74</v>
      </c>
      <c r="B12" s="8"/>
      <c r="C12" s="31"/>
      <c r="D12" s="31"/>
      <c r="E12" s="31"/>
      <c r="F12" s="31"/>
      <c r="G12" s="31"/>
      <c r="H12" s="31"/>
      <c r="I12" s="28"/>
      <c r="J12" s="31"/>
      <c r="K12" s="31"/>
      <c r="L12" s="31"/>
      <c r="M12" s="31"/>
      <c r="N12" s="31"/>
      <c r="O12" s="28"/>
      <c r="P12" s="31"/>
      <c r="Q12" s="31"/>
      <c r="R12" s="28"/>
      <c r="S12" s="31"/>
      <c r="T12" s="31"/>
      <c r="U12" s="29">
        <f aca="true" t="shared" si="0" ref="U12:U79">SUM(C12:T12)</f>
        <v>0</v>
      </c>
      <c r="V12" s="30"/>
    </row>
    <row r="13" spans="1:22" s="2" customFormat="1" ht="15" customHeight="1">
      <c r="A13" s="2" t="s">
        <v>81</v>
      </c>
      <c r="B13" s="9">
        <v>0.15</v>
      </c>
      <c r="C13" s="28">
        <v>11000</v>
      </c>
      <c r="D13" s="28">
        <v>30000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9">
        <f t="shared" si="0"/>
        <v>41000</v>
      </c>
      <c r="V13" s="30"/>
    </row>
    <row r="14" spans="2:22" s="2" customFormat="1" ht="15" customHeight="1">
      <c r="B14" s="3"/>
      <c r="C14" s="31"/>
      <c r="D14" s="31"/>
      <c r="E14" s="31"/>
      <c r="F14" s="31"/>
      <c r="G14" s="31"/>
      <c r="H14" s="31"/>
      <c r="I14" s="31"/>
      <c r="J14" s="31"/>
      <c r="K14" s="31"/>
      <c r="L14" s="31"/>
      <c r="M14" s="31"/>
      <c r="N14" s="31"/>
      <c r="O14" s="31"/>
      <c r="P14" s="31"/>
      <c r="Q14" s="31"/>
      <c r="R14" s="31"/>
      <c r="S14" s="31"/>
      <c r="T14" s="31"/>
      <c r="U14" s="29">
        <f t="shared" si="0"/>
        <v>0</v>
      </c>
      <c r="V14" s="30"/>
    </row>
    <row r="15" spans="2:22" s="2" customFormat="1" ht="15" customHeight="1">
      <c r="B15" s="59"/>
      <c r="C15" s="28"/>
      <c r="D15" s="28">
        <v>0</v>
      </c>
      <c r="E15" s="28">
        <v>0</v>
      </c>
      <c r="F15" s="28"/>
      <c r="G15" s="28">
        <v>0</v>
      </c>
      <c r="H15" s="28">
        <v>0</v>
      </c>
      <c r="I15" s="28"/>
      <c r="J15" s="28">
        <v>0</v>
      </c>
      <c r="K15" s="28">
        <v>0</v>
      </c>
      <c r="L15" s="28"/>
      <c r="M15" s="28">
        <v>0</v>
      </c>
      <c r="N15" s="28">
        <v>0</v>
      </c>
      <c r="O15" s="28"/>
      <c r="P15" s="28">
        <v>0</v>
      </c>
      <c r="Q15" s="28">
        <v>0</v>
      </c>
      <c r="R15" s="28"/>
      <c r="S15" s="28">
        <v>0</v>
      </c>
      <c r="T15" s="28">
        <v>0</v>
      </c>
      <c r="U15" s="29">
        <f t="shared" si="0"/>
        <v>0</v>
      </c>
      <c r="V15" s="30"/>
    </row>
    <row r="16" spans="2:22" s="2" customFormat="1" ht="15" customHeight="1">
      <c r="B16" s="3"/>
      <c r="C16" s="28"/>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9">
        <f t="shared" si="0"/>
        <v>0</v>
      </c>
      <c r="V16" s="30"/>
    </row>
    <row r="17" spans="1:22" s="2" customFormat="1" ht="15" customHeight="1">
      <c r="A17" s="2" t="s">
        <v>40</v>
      </c>
      <c r="C17" s="31"/>
      <c r="D17" s="31"/>
      <c r="E17" s="31"/>
      <c r="F17" s="31"/>
      <c r="G17" s="31"/>
      <c r="H17" s="31"/>
      <c r="I17" s="31"/>
      <c r="J17" s="31"/>
      <c r="K17" s="31"/>
      <c r="L17" s="31"/>
      <c r="M17" s="31"/>
      <c r="N17" s="31"/>
      <c r="O17" s="31"/>
      <c r="P17" s="31"/>
      <c r="Q17" s="31"/>
      <c r="R17" s="31"/>
      <c r="S17" s="31"/>
      <c r="T17" s="31"/>
      <c r="U17" s="29">
        <f t="shared" si="0"/>
        <v>0</v>
      </c>
      <c r="V17" s="30"/>
    </row>
    <row r="18" spans="1:22" s="2" customFormat="1" ht="15" customHeight="1">
      <c r="A18" s="2" t="s">
        <v>87</v>
      </c>
      <c r="B18" s="3" t="s">
        <v>92</v>
      </c>
      <c r="C18" s="28">
        <v>6400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9">
        <f t="shared" si="0"/>
        <v>6400</v>
      </c>
      <c r="V18" s="30"/>
    </row>
    <row r="19" spans="1:22" s="2" customFormat="1" ht="15" customHeight="1">
      <c r="A19" s="2" t="s">
        <v>84</v>
      </c>
      <c r="B19" s="3">
        <v>1</v>
      </c>
      <c r="C19" s="28">
        <v>7250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9">
        <f t="shared" si="0"/>
        <v>7250</v>
      </c>
      <c r="V19" s="30"/>
    </row>
    <row r="20" spans="1:22" ht="12.75">
      <c r="A20" s="2" t="s">
        <v>79</v>
      </c>
      <c r="B20" s="58">
        <v>0.25</v>
      </c>
      <c r="C20" s="32"/>
      <c r="D20" s="31">
        <v>3750</v>
      </c>
      <c r="E20" s="32"/>
      <c r="F20" s="32"/>
      <c r="G20" s="32"/>
      <c r="H20" s="32"/>
      <c r="I20" s="32"/>
      <c r="J20" s="32"/>
      <c r="K20" s="32"/>
      <c r="L20" s="32"/>
      <c r="M20" s="32"/>
      <c r="N20" s="32"/>
      <c r="O20" s="32"/>
      <c r="P20" s="32"/>
      <c r="Q20" s="32"/>
      <c r="R20" s="32"/>
      <c r="S20" s="32"/>
      <c r="T20" s="32"/>
      <c r="U20" s="29">
        <f t="shared" si="0"/>
        <v>3750</v>
      </c>
      <c r="V20" s="33"/>
    </row>
    <row r="21" spans="1:22" ht="12.75">
      <c r="A21" s="2"/>
      <c r="B21" s="55"/>
      <c r="C21" s="31"/>
      <c r="D21" s="32"/>
      <c r="E21" s="32"/>
      <c r="F21" s="32"/>
      <c r="G21" s="32"/>
      <c r="H21" s="32"/>
      <c r="I21" s="32"/>
      <c r="J21" s="32"/>
      <c r="K21" s="32"/>
      <c r="L21" s="32"/>
      <c r="M21" s="32"/>
      <c r="N21" s="32"/>
      <c r="O21" s="32"/>
      <c r="P21" s="32"/>
      <c r="Q21" s="32"/>
      <c r="R21" s="32"/>
      <c r="S21" s="32"/>
      <c r="T21" s="32"/>
      <c r="U21" s="29"/>
      <c r="V21" s="33"/>
    </row>
    <row r="22" spans="1:22" ht="12.75">
      <c r="A22" s="2" t="s">
        <v>83</v>
      </c>
      <c r="B22" s="58">
        <v>1</v>
      </c>
      <c r="C22" s="31">
        <v>22000</v>
      </c>
      <c r="D22" s="32"/>
      <c r="E22" s="32"/>
      <c r="F22" s="32"/>
      <c r="G22" s="32"/>
      <c r="H22" s="32"/>
      <c r="I22" s="32"/>
      <c r="J22" s="32"/>
      <c r="K22" s="32"/>
      <c r="L22" s="32"/>
      <c r="M22" s="32"/>
      <c r="N22" s="32"/>
      <c r="O22" s="32"/>
      <c r="P22" s="32"/>
      <c r="Q22" s="32"/>
      <c r="R22" s="32"/>
      <c r="S22" s="32"/>
      <c r="T22" s="32"/>
      <c r="U22" s="29"/>
      <c r="V22" s="33"/>
    </row>
    <row r="23" spans="1:22" s="13" customFormat="1" ht="15" customHeight="1">
      <c r="A23" s="13" t="s">
        <v>15</v>
      </c>
      <c r="C23" s="34">
        <f>SUM(C11:C22)</f>
        <v>106650</v>
      </c>
      <c r="D23" s="34">
        <f>SUM(D11:D20)</f>
        <v>33750</v>
      </c>
      <c r="E23" s="34">
        <f aca="true" t="shared" si="1" ref="E23:Q23">SUM(E11:E19)</f>
        <v>0</v>
      </c>
      <c r="F23" s="34">
        <f t="shared" si="1"/>
        <v>62400</v>
      </c>
      <c r="G23" s="34">
        <f t="shared" si="1"/>
        <v>0</v>
      </c>
      <c r="H23" s="34">
        <f t="shared" si="1"/>
        <v>0</v>
      </c>
      <c r="I23" s="34">
        <f t="shared" si="1"/>
        <v>64896</v>
      </c>
      <c r="J23" s="34">
        <f t="shared" si="1"/>
        <v>0</v>
      </c>
      <c r="K23" s="34">
        <f t="shared" si="1"/>
        <v>0</v>
      </c>
      <c r="L23" s="34">
        <f t="shared" si="1"/>
        <v>67492</v>
      </c>
      <c r="M23" s="34">
        <f t="shared" si="1"/>
        <v>0</v>
      </c>
      <c r="N23" s="34">
        <f t="shared" si="1"/>
        <v>0</v>
      </c>
      <c r="O23" s="34">
        <f t="shared" si="1"/>
        <v>70192</v>
      </c>
      <c r="P23" s="34">
        <f t="shared" si="1"/>
        <v>0</v>
      </c>
      <c r="Q23" s="34">
        <f t="shared" si="1"/>
        <v>0</v>
      </c>
      <c r="R23" s="34">
        <f>SUM(R11:R19)</f>
        <v>73000</v>
      </c>
      <c r="S23" s="34">
        <f>SUM(S11:S19)</f>
        <v>0</v>
      </c>
      <c r="T23" s="34">
        <f>SUM(T11:T19)</f>
        <v>0</v>
      </c>
      <c r="U23" s="35">
        <f t="shared" si="0"/>
        <v>478380</v>
      </c>
      <c r="V23" s="36">
        <f>SUM(U11:U20)</f>
        <v>489544</v>
      </c>
    </row>
    <row r="24" spans="3:22" s="2" customFormat="1" ht="15" customHeight="1">
      <c r="C24" s="31"/>
      <c r="D24" s="31"/>
      <c r="E24" s="31"/>
      <c r="F24" s="31"/>
      <c r="G24" s="31"/>
      <c r="H24" s="31"/>
      <c r="I24" s="31"/>
      <c r="J24" s="31"/>
      <c r="K24" s="31"/>
      <c r="L24" s="31"/>
      <c r="M24" s="31"/>
      <c r="N24" s="31"/>
      <c r="O24" s="31"/>
      <c r="P24" s="31"/>
      <c r="Q24" s="31"/>
      <c r="R24" s="31"/>
      <c r="S24" s="31"/>
      <c r="T24" s="31"/>
      <c r="U24" s="29"/>
      <c r="V24" s="30"/>
    </row>
    <row r="25" spans="1:22" s="2" customFormat="1" ht="15" customHeight="1">
      <c r="A25" s="2" t="s">
        <v>59</v>
      </c>
      <c r="C25" s="31"/>
      <c r="D25" s="31"/>
      <c r="E25" s="31"/>
      <c r="F25" s="31"/>
      <c r="G25" s="31"/>
      <c r="H25" s="31"/>
      <c r="I25" s="31"/>
      <c r="J25" s="31"/>
      <c r="K25" s="31"/>
      <c r="L25" s="31"/>
      <c r="M25" s="31"/>
      <c r="N25" s="31"/>
      <c r="O25" s="31"/>
      <c r="P25" s="31"/>
      <c r="Q25" s="31"/>
      <c r="R25" s="31"/>
      <c r="S25" s="31"/>
      <c r="T25" s="31"/>
      <c r="U25" s="29"/>
      <c r="V25" s="30"/>
    </row>
    <row r="26" spans="1:22" s="2" customFormat="1" ht="15" customHeight="1">
      <c r="A26" s="2" t="s">
        <v>75</v>
      </c>
      <c r="C26" s="31">
        <v>20500</v>
      </c>
      <c r="D26" s="31"/>
      <c r="E26" s="31"/>
      <c r="F26" s="31"/>
      <c r="G26" s="31"/>
      <c r="H26" s="31"/>
      <c r="I26" s="31"/>
      <c r="J26" s="31"/>
      <c r="K26" s="31"/>
      <c r="L26" s="31"/>
      <c r="M26" s="31"/>
      <c r="N26" s="31"/>
      <c r="O26" s="31"/>
      <c r="P26" s="31"/>
      <c r="Q26" s="31"/>
      <c r="R26" s="31"/>
      <c r="S26" s="31"/>
      <c r="T26" s="31"/>
      <c r="U26" s="29"/>
      <c r="V26" s="30"/>
    </row>
    <row r="27" spans="1:22" s="2" customFormat="1" ht="15" customHeight="1">
      <c r="A27" s="2" t="s">
        <v>36</v>
      </c>
      <c r="C27" s="28">
        <f>SUM(C23*0.0765)</f>
        <v>8158.724999999999</v>
      </c>
      <c r="D27" s="28">
        <v>0</v>
      </c>
      <c r="E27" s="28">
        <v>0</v>
      </c>
      <c r="F27" s="28">
        <f>SUM(F23*0.0765)</f>
        <v>4773.6</v>
      </c>
      <c r="G27" s="28">
        <v>0</v>
      </c>
      <c r="H27" s="28">
        <v>0</v>
      </c>
      <c r="I27" s="28">
        <f>SUM(I23*0.0765)</f>
        <v>4964.544</v>
      </c>
      <c r="J27" s="28">
        <v>0</v>
      </c>
      <c r="K27" s="28">
        <v>0</v>
      </c>
      <c r="L27" s="28">
        <f>SUM(L23*0.0765)</f>
        <v>5163.138</v>
      </c>
      <c r="M27" s="28">
        <v>0</v>
      </c>
      <c r="N27" s="28">
        <v>0</v>
      </c>
      <c r="O27" s="28">
        <f>SUM(O23*0.0765)</f>
        <v>5369.688</v>
      </c>
      <c r="P27" s="28">
        <v>0</v>
      </c>
      <c r="Q27" s="28">
        <v>0</v>
      </c>
      <c r="R27" s="28">
        <f>SUM(R23*0.0765)</f>
        <v>5584.5</v>
      </c>
      <c r="S27" s="28">
        <v>0</v>
      </c>
      <c r="T27" s="28">
        <v>0</v>
      </c>
      <c r="U27" s="29">
        <f t="shared" si="0"/>
        <v>34014.195</v>
      </c>
      <c r="V27" s="30"/>
    </row>
    <row r="28" spans="1:22" s="13" customFormat="1" ht="15" customHeight="1">
      <c r="A28" s="13" t="s">
        <v>16</v>
      </c>
      <c r="C28" s="34">
        <v>29148</v>
      </c>
      <c r="D28" s="34">
        <f aca="true" t="shared" si="2" ref="D28:Q28">D27</f>
        <v>0</v>
      </c>
      <c r="E28" s="34">
        <f t="shared" si="2"/>
        <v>0</v>
      </c>
      <c r="F28" s="34">
        <f t="shared" si="2"/>
        <v>4773.6</v>
      </c>
      <c r="G28" s="34">
        <f t="shared" si="2"/>
        <v>0</v>
      </c>
      <c r="H28" s="34">
        <f t="shared" si="2"/>
        <v>0</v>
      </c>
      <c r="I28" s="34">
        <f t="shared" si="2"/>
        <v>4964.544</v>
      </c>
      <c r="J28" s="34">
        <f t="shared" si="2"/>
        <v>0</v>
      </c>
      <c r="K28" s="34">
        <f t="shared" si="2"/>
        <v>0</v>
      </c>
      <c r="L28" s="34">
        <f t="shared" si="2"/>
        <v>5163.138</v>
      </c>
      <c r="M28" s="34">
        <f t="shared" si="2"/>
        <v>0</v>
      </c>
      <c r="N28" s="34">
        <f t="shared" si="2"/>
        <v>0</v>
      </c>
      <c r="O28" s="34">
        <f t="shared" si="2"/>
        <v>5369.688</v>
      </c>
      <c r="P28" s="34">
        <f t="shared" si="2"/>
        <v>0</v>
      </c>
      <c r="Q28" s="34">
        <f t="shared" si="2"/>
        <v>0</v>
      </c>
      <c r="R28" s="34">
        <f>R27</f>
        <v>5584.5</v>
      </c>
      <c r="S28" s="34">
        <f>S27</f>
        <v>0</v>
      </c>
      <c r="T28" s="34">
        <f>T27</f>
        <v>0</v>
      </c>
      <c r="U28" s="35">
        <f t="shared" si="0"/>
        <v>55003.47</v>
      </c>
      <c r="V28" s="37"/>
    </row>
    <row r="29" spans="3:22" s="13" customFormat="1" ht="15" customHeight="1">
      <c r="C29" s="34"/>
      <c r="D29" s="34"/>
      <c r="E29" s="34"/>
      <c r="F29" s="34"/>
      <c r="G29" s="34"/>
      <c r="H29" s="34"/>
      <c r="I29" s="34"/>
      <c r="J29" s="34"/>
      <c r="K29" s="34"/>
      <c r="L29" s="34"/>
      <c r="M29" s="34"/>
      <c r="N29" s="34"/>
      <c r="O29" s="34"/>
      <c r="P29" s="34"/>
      <c r="Q29" s="34"/>
      <c r="R29" s="34"/>
      <c r="S29" s="34"/>
      <c r="T29" s="34"/>
      <c r="U29" s="29"/>
      <c r="V29" s="37"/>
    </row>
    <row r="30" spans="1:22" s="2" customFormat="1" ht="16.5" customHeight="1">
      <c r="A30" s="2" t="s">
        <v>60</v>
      </c>
      <c r="C30" s="31"/>
      <c r="D30" s="31"/>
      <c r="E30" s="31"/>
      <c r="F30" s="31"/>
      <c r="G30" s="31"/>
      <c r="H30" s="31"/>
      <c r="I30" s="31"/>
      <c r="J30" s="31"/>
      <c r="K30" s="31"/>
      <c r="L30" s="31"/>
      <c r="M30" s="31"/>
      <c r="N30" s="31"/>
      <c r="O30" s="31"/>
      <c r="P30" s="31"/>
      <c r="Q30" s="31"/>
      <c r="R30" s="31"/>
      <c r="S30" s="31"/>
      <c r="T30" s="31"/>
      <c r="U30" s="29"/>
      <c r="V30" s="30"/>
    </row>
    <row r="31" spans="1:22" s="2" customFormat="1" ht="16.5" customHeight="1">
      <c r="A31" s="2" t="s">
        <v>78</v>
      </c>
      <c r="B31" s="2" t="s">
        <v>77</v>
      </c>
      <c r="C31" s="28">
        <v>5640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9">
        <f t="shared" si="0"/>
        <v>5640</v>
      </c>
      <c r="V31" s="30"/>
    </row>
    <row r="32" spans="1:22" s="2" customFormat="1" ht="15" customHeight="1">
      <c r="A32" s="2" t="s">
        <v>19</v>
      </c>
      <c r="C32" s="28"/>
      <c r="D32" s="28">
        <v>0</v>
      </c>
      <c r="E32" s="28">
        <v>0</v>
      </c>
      <c r="F32" s="28">
        <v>0</v>
      </c>
      <c r="G32" s="28">
        <v>0</v>
      </c>
      <c r="H32" s="28">
        <v>0</v>
      </c>
      <c r="I32" s="28">
        <v>0</v>
      </c>
      <c r="J32" s="28">
        <v>0</v>
      </c>
      <c r="K32" s="28">
        <v>0</v>
      </c>
      <c r="L32" s="28">
        <v>0</v>
      </c>
      <c r="M32" s="28">
        <v>0</v>
      </c>
      <c r="N32" s="28">
        <v>0</v>
      </c>
      <c r="O32" s="28">
        <v>0</v>
      </c>
      <c r="P32" s="28">
        <v>0</v>
      </c>
      <c r="Q32" s="28">
        <v>0</v>
      </c>
      <c r="R32" s="28">
        <v>0</v>
      </c>
      <c r="S32" s="28">
        <v>0</v>
      </c>
      <c r="T32" s="28">
        <v>0</v>
      </c>
      <c r="U32" s="29">
        <f t="shared" si="0"/>
        <v>0</v>
      </c>
      <c r="V32" s="30"/>
    </row>
    <row r="33" spans="1:22" s="2" customFormat="1" ht="15" customHeight="1">
      <c r="A33" s="2" t="s">
        <v>88</v>
      </c>
      <c r="B33" s="2" t="s">
        <v>91</v>
      </c>
      <c r="C33" s="28">
        <v>2425</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9">
        <f t="shared" si="0"/>
        <v>2425</v>
      </c>
      <c r="V33" s="30"/>
    </row>
    <row r="34" spans="1:22" s="2" customFormat="1" ht="15" customHeight="1">
      <c r="A34" s="2" t="s">
        <v>80</v>
      </c>
      <c r="C34" s="28"/>
      <c r="D34" s="28">
        <v>5000</v>
      </c>
      <c r="E34" s="28"/>
      <c r="F34" s="28"/>
      <c r="G34" s="28"/>
      <c r="H34" s="28"/>
      <c r="I34" s="28"/>
      <c r="J34" s="28"/>
      <c r="K34" s="28"/>
      <c r="L34" s="28"/>
      <c r="M34" s="28"/>
      <c r="N34" s="28"/>
      <c r="O34" s="28"/>
      <c r="P34" s="28"/>
      <c r="Q34" s="28"/>
      <c r="R34" s="28"/>
      <c r="S34" s="28"/>
      <c r="T34" s="28"/>
      <c r="U34" s="29"/>
      <c r="V34" s="30"/>
    </row>
    <row r="35" spans="1:22" s="13" customFormat="1" ht="15" customHeight="1">
      <c r="A35" s="13" t="s">
        <v>18</v>
      </c>
      <c r="C35" s="34">
        <f>SUM(C31:C33)</f>
        <v>8065</v>
      </c>
      <c r="D35" s="34">
        <f>SUM(D31:D34)</f>
        <v>5000</v>
      </c>
      <c r="E35" s="34">
        <f aca="true" t="shared" si="3" ref="E35:Q35">SUM(E31:E33)</f>
        <v>0</v>
      </c>
      <c r="F35" s="34">
        <f t="shared" si="3"/>
        <v>0</v>
      </c>
      <c r="G35" s="34">
        <f t="shared" si="3"/>
        <v>0</v>
      </c>
      <c r="H35" s="34">
        <f t="shared" si="3"/>
        <v>0</v>
      </c>
      <c r="I35" s="34">
        <f t="shared" si="3"/>
        <v>0</v>
      </c>
      <c r="J35" s="34">
        <f t="shared" si="3"/>
        <v>0</v>
      </c>
      <c r="K35" s="34">
        <f t="shared" si="3"/>
        <v>0</v>
      </c>
      <c r="L35" s="34">
        <f t="shared" si="3"/>
        <v>0</v>
      </c>
      <c r="M35" s="34">
        <f t="shared" si="3"/>
        <v>0</v>
      </c>
      <c r="N35" s="34">
        <f t="shared" si="3"/>
        <v>0</v>
      </c>
      <c r="O35" s="34">
        <f t="shared" si="3"/>
        <v>0</v>
      </c>
      <c r="P35" s="34">
        <f t="shared" si="3"/>
        <v>0</v>
      </c>
      <c r="Q35" s="34">
        <f t="shared" si="3"/>
        <v>0</v>
      </c>
      <c r="R35" s="34">
        <f>SUM(R31:R33)</f>
        <v>0</v>
      </c>
      <c r="S35" s="34">
        <f>SUM(S31:S33)</f>
        <v>0</v>
      </c>
      <c r="T35" s="34">
        <f>SUM(T31:T33)</f>
        <v>0</v>
      </c>
      <c r="U35" s="35">
        <f t="shared" si="0"/>
        <v>13065</v>
      </c>
      <c r="V35" s="36">
        <f>SUM(U31:U33)</f>
        <v>8065</v>
      </c>
    </row>
    <row r="36" spans="3:22" s="2" customFormat="1" ht="15" customHeight="1">
      <c r="C36" s="38" t="s">
        <v>27</v>
      </c>
      <c r="D36" s="31"/>
      <c r="E36" s="31"/>
      <c r="F36" s="31"/>
      <c r="G36" s="31"/>
      <c r="H36" s="31"/>
      <c r="I36" s="31"/>
      <c r="J36" s="31"/>
      <c r="K36" s="31"/>
      <c r="L36" s="31"/>
      <c r="M36" s="31"/>
      <c r="N36" s="31"/>
      <c r="O36" s="31"/>
      <c r="P36" s="31"/>
      <c r="Q36" s="31"/>
      <c r="R36" s="31"/>
      <c r="S36" s="31"/>
      <c r="T36" s="31"/>
      <c r="U36" s="29"/>
      <c r="V36" s="30"/>
    </row>
    <row r="37" spans="3:22" s="2" customFormat="1" ht="15" customHeight="1">
      <c r="C37" s="31"/>
      <c r="D37" s="31"/>
      <c r="E37" s="31"/>
      <c r="F37" s="31"/>
      <c r="G37" s="31"/>
      <c r="H37" s="31"/>
      <c r="I37" s="28"/>
      <c r="J37" s="31"/>
      <c r="K37" s="31"/>
      <c r="L37" s="31"/>
      <c r="M37" s="31"/>
      <c r="N37" s="31"/>
      <c r="O37" s="28"/>
      <c r="P37" s="31"/>
      <c r="Q37" s="31"/>
      <c r="R37" s="28"/>
      <c r="S37" s="31"/>
      <c r="T37" s="31"/>
      <c r="U37" s="29"/>
      <c r="V37" s="30"/>
    </row>
    <row r="38" spans="1:22" s="2" customFormat="1" ht="15" customHeight="1">
      <c r="A38" s="2" t="s">
        <v>61</v>
      </c>
      <c r="C38" s="31"/>
      <c r="D38" s="31"/>
      <c r="E38" s="31"/>
      <c r="F38" s="31"/>
      <c r="G38" s="31"/>
      <c r="H38" s="31"/>
      <c r="I38" s="31"/>
      <c r="J38" s="31"/>
      <c r="K38" s="31"/>
      <c r="L38" s="31"/>
      <c r="M38" s="31"/>
      <c r="N38" s="31"/>
      <c r="O38" s="31"/>
      <c r="P38" s="31"/>
      <c r="Q38" s="31"/>
      <c r="R38" s="31"/>
      <c r="S38" s="31"/>
      <c r="T38" s="31"/>
      <c r="U38" s="29"/>
      <c r="V38" s="30"/>
    </row>
    <row r="39" spans="1:22" s="2" customFormat="1" ht="15" customHeight="1">
      <c r="A39" s="2" t="s">
        <v>20</v>
      </c>
      <c r="C39" s="28">
        <v>1500</v>
      </c>
      <c r="D39" s="28">
        <v>0</v>
      </c>
      <c r="E39" s="28">
        <v>0</v>
      </c>
      <c r="F39" s="28">
        <v>0</v>
      </c>
      <c r="G39" s="28">
        <v>0</v>
      </c>
      <c r="H39" s="28">
        <v>0</v>
      </c>
      <c r="I39" s="28">
        <v>0</v>
      </c>
      <c r="J39" s="28">
        <v>0</v>
      </c>
      <c r="K39" s="28">
        <v>0</v>
      </c>
      <c r="L39" s="28">
        <v>0</v>
      </c>
      <c r="M39" s="28">
        <v>0</v>
      </c>
      <c r="N39" s="28">
        <v>0</v>
      </c>
      <c r="O39" s="28">
        <v>0</v>
      </c>
      <c r="P39" s="28">
        <v>0</v>
      </c>
      <c r="Q39" s="28">
        <v>0</v>
      </c>
      <c r="R39" s="28">
        <v>0</v>
      </c>
      <c r="S39" s="28">
        <v>0</v>
      </c>
      <c r="T39" s="28">
        <v>0</v>
      </c>
      <c r="U39" s="29">
        <f t="shared" si="0"/>
        <v>1500</v>
      </c>
      <c r="V39" s="30"/>
    </row>
    <row r="40" spans="1:22" s="2" customFormat="1" ht="15" customHeight="1">
      <c r="A40" s="2" t="s">
        <v>37</v>
      </c>
      <c r="C40" s="28">
        <v>1000</v>
      </c>
      <c r="D40" s="28">
        <v>0</v>
      </c>
      <c r="E40" s="28">
        <v>0</v>
      </c>
      <c r="F40" s="28">
        <v>0</v>
      </c>
      <c r="G40" s="28">
        <v>0</v>
      </c>
      <c r="H40" s="28">
        <v>0</v>
      </c>
      <c r="I40" s="28">
        <v>0</v>
      </c>
      <c r="J40" s="28">
        <v>0</v>
      </c>
      <c r="K40" s="28">
        <v>0</v>
      </c>
      <c r="L40" s="28">
        <v>0</v>
      </c>
      <c r="M40" s="28">
        <v>0</v>
      </c>
      <c r="N40" s="28">
        <v>0</v>
      </c>
      <c r="O40" s="28">
        <v>0</v>
      </c>
      <c r="P40" s="28">
        <v>0</v>
      </c>
      <c r="Q40" s="28">
        <v>0</v>
      </c>
      <c r="R40" s="28">
        <v>0</v>
      </c>
      <c r="S40" s="28">
        <v>0</v>
      </c>
      <c r="T40" s="28">
        <v>0</v>
      </c>
      <c r="U40" s="29">
        <f t="shared" si="0"/>
        <v>1000</v>
      </c>
      <c r="V40" s="30"/>
    </row>
    <row r="41" spans="1:22" s="2" customFormat="1" ht="15" customHeight="1">
      <c r="A41" s="2" t="s">
        <v>38</v>
      </c>
      <c r="C41" s="28">
        <v>500</v>
      </c>
      <c r="D41" s="28">
        <v>200</v>
      </c>
      <c r="E41" s="28">
        <v>0</v>
      </c>
      <c r="F41" s="28">
        <v>500</v>
      </c>
      <c r="G41" s="28">
        <v>0</v>
      </c>
      <c r="H41" s="28">
        <v>0</v>
      </c>
      <c r="I41" s="28">
        <v>250</v>
      </c>
      <c r="J41" s="28">
        <v>0</v>
      </c>
      <c r="K41" s="28">
        <v>0</v>
      </c>
      <c r="L41" s="28">
        <v>0</v>
      </c>
      <c r="M41" s="28">
        <v>0</v>
      </c>
      <c r="N41" s="28">
        <v>0</v>
      </c>
      <c r="O41" s="28">
        <v>0</v>
      </c>
      <c r="P41" s="28">
        <v>0</v>
      </c>
      <c r="Q41" s="28">
        <v>0</v>
      </c>
      <c r="R41" s="28">
        <v>0</v>
      </c>
      <c r="S41" s="28">
        <v>0</v>
      </c>
      <c r="T41" s="28">
        <v>0</v>
      </c>
      <c r="U41" s="29">
        <f t="shared" si="0"/>
        <v>1450</v>
      </c>
      <c r="V41" s="30"/>
    </row>
    <row r="42" spans="1:22" s="2" customFormat="1" ht="15" customHeight="1">
      <c r="A42" s="2" t="s">
        <v>39</v>
      </c>
      <c r="C42" s="28">
        <v>500</v>
      </c>
      <c r="D42" s="28">
        <v>500</v>
      </c>
      <c r="E42" s="28">
        <v>0</v>
      </c>
      <c r="F42" s="28">
        <v>250</v>
      </c>
      <c r="G42" s="28">
        <v>0</v>
      </c>
      <c r="H42" s="28">
        <v>0</v>
      </c>
      <c r="I42" s="28">
        <v>250</v>
      </c>
      <c r="J42" s="28">
        <v>0</v>
      </c>
      <c r="K42" s="28">
        <v>0</v>
      </c>
      <c r="L42" s="28">
        <v>0</v>
      </c>
      <c r="M42" s="28">
        <v>0</v>
      </c>
      <c r="N42" s="28">
        <v>0</v>
      </c>
      <c r="O42" s="28">
        <v>0</v>
      </c>
      <c r="P42" s="28">
        <v>0</v>
      </c>
      <c r="Q42" s="28">
        <v>0</v>
      </c>
      <c r="R42" s="28">
        <v>0</v>
      </c>
      <c r="S42" s="28">
        <v>0</v>
      </c>
      <c r="T42" s="28">
        <v>0</v>
      </c>
      <c r="U42" s="29">
        <f t="shared" si="0"/>
        <v>1500</v>
      </c>
      <c r="V42" s="30"/>
    </row>
    <row r="43" spans="1:22" s="13" customFormat="1" ht="15" customHeight="1">
      <c r="A43" s="13" t="s">
        <v>11</v>
      </c>
      <c r="C43" s="34">
        <f aca="true" t="shared" si="4" ref="C43:K43">SUM(C39:C42)</f>
        <v>3500</v>
      </c>
      <c r="D43" s="34">
        <f t="shared" si="4"/>
        <v>700</v>
      </c>
      <c r="E43" s="34">
        <f t="shared" si="4"/>
        <v>0</v>
      </c>
      <c r="F43" s="34">
        <f t="shared" si="4"/>
        <v>750</v>
      </c>
      <c r="G43" s="34">
        <f>SUM(G39:G42)</f>
        <v>0</v>
      </c>
      <c r="H43" s="34">
        <f>SUM(H39:H42)</f>
        <v>0</v>
      </c>
      <c r="I43" s="34">
        <f t="shared" si="4"/>
        <v>500</v>
      </c>
      <c r="J43" s="34">
        <f t="shared" si="4"/>
        <v>0</v>
      </c>
      <c r="K43" s="34">
        <f t="shared" si="4"/>
        <v>0</v>
      </c>
      <c r="L43" s="34">
        <f aca="true" t="shared" si="5" ref="L43:Q43">SUM(L39:L42)</f>
        <v>0</v>
      </c>
      <c r="M43" s="34">
        <f t="shared" si="5"/>
        <v>0</v>
      </c>
      <c r="N43" s="34">
        <f t="shared" si="5"/>
        <v>0</v>
      </c>
      <c r="O43" s="34">
        <f t="shared" si="5"/>
        <v>0</v>
      </c>
      <c r="P43" s="34">
        <f t="shared" si="5"/>
        <v>0</v>
      </c>
      <c r="Q43" s="34">
        <f t="shared" si="5"/>
        <v>0</v>
      </c>
      <c r="R43" s="34">
        <f>SUM(R39:R42)</f>
        <v>0</v>
      </c>
      <c r="S43" s="34">
        <f>SUM(S39:S42)</f>
        <v>0</v>
      </c>
      <c r="T43" s="34">
        <f>SUM(T39:T42)</f>
        <v>0</v>
      </c>
      <c r="U43" s="35">
        <f t="shared" si="0"/>
        <v>5450</v>
      </c>
      <c r="V43" s="36">
        <f>SUM(U39:U42)</f>
        <v>5450</v>
      </c>
    </row>
    <row r="44" spans="3:22" s="2" customFormat="1" ht="15" customHeight="1">
      <c r="C44" s="31"/>
      <c r="D44" s="31"/>
      <c r="E44" s="31"/>
      <c r="F44" s="31"/>
      <c r="G44" s="31"/>
      <c r="H44" s="31"/>
      <c r="I44" s="31"/>
      <c r="J44" s="31"/>
      <c r="K44" s="31"/>
      <c r="L44" s="31"/>
      <c r="M44" s="31"/>
      <c r="N44" s="31"/>
      <c r="O44" s="31"/>
      <c r="P44" s="31"/>
      <c r="Q44" s="31"/>
      <c r="R44" s="31"/>
      <c r="S44" s="31"/>
      <c r="T44" s="31"/>
      <c r="U44" s="29"/>
      <c r="V44" s="30"/>
    </row>
    <row r="45" spans="1:22" s="2" customFormat="1" ht="15" customHeight="1">
      <c r="A45" s="2" t="s">
        <v>62</v>
      </c>
      <c r="C45" s="31"/>
      <c r="D45" s="31"/>
      <c r="E45" s="31"/>
      <c r="F45" s="31"/>
      <c r="G45" s="31"/>
      <c r="H45" s="31"/>
      <c r="I45" s="31"/>
      <c r="J45" s="31"/>
      <c r="K45" s="31"/>
      <c r="L45" s="31"/>
      <c r="M45" s="31"/>
      <c r="N45" s="31"/>
      <c r="O45" s="31"/>
      <c r="P45" s="31"/>
      <c r="Q45" s="31"/>
      <c r="R45" s="31"/>
      <c r="S45" s="31"/>
      <c r="T45" s="31"/>
      <c r="U45" s="29"/>
      <c r="V45" s="30"/>
    </row>
    <row r="46" spans="1:22" s="2" customFormat="1" ht="15" customHeight="1">
      <c r="A46" s="2" t="s">
        <v>41</v>
      </c>
      <c r="B46" s="3"/>
      <c r="C46" s="28">
        <v>365000</v>
      </c>
      <c r="D46" s="28">
        <v>0</v>
      </c>
      <c r="E46" s="28">
        <v>0</v>
      </c>
      <c r="F46" s="28">
        <v>365000</v>
      </c>
      <c r="G46" s="28">
        <v>0</v>
      </c>
      <c r="H46" s="28">
        <v>0</v>
      </c>
      <c r="I46" s="28">
        <v>365000</v>
      </c>
      <c r="J46" s="28">
        <v>0</v>
      </c>
      <c r="K46" s="28">
        <v>0</v>
      </c>
      <c r="L46" s="28">
        <v>365000</v>
      </c>
      <c r="M46" s="28">
        <v>0</v>
      </c>
      <c r="N46" s="28">
        <v>0</v>
      </c>
      <c r="O46" s="28">
        <v>365000</v>
      </c>
      <c r="P46" s="28">
        <v>0</v>
      </c>
      <c r="Q46" s="28">
        <v>0</v>
      </c>
      <c r="R46" s="28">
        <v>365000</v>
      </c>
      <c r="S46" s="28">
        <v>0</v>
      </c>
      <c r="T46" s="28">
        <v>0</v>
      </c>
      <c r="U46" s="29">
        <f t="shared" si="0"/>
        <v>2190000</v>
      </c>
      <c r="V46" s="30"/>
    </row>
    <row r="47" spans="1:22" s="2" customFormat="1" ht="15" customHeight="1">
      <c r="A47" s="2" t="s">
        <v>86</v>
      </c>
      <c r="B47" s="3"/>
      <c r="C47" s="28"/>
      <c r="D47" s="28"/>
      <c r="E47" s="28"/>
      <c r="F47" s="28"/>
      <c r="G47" s="28"/>
      <c r="H47" s="28"/>
      <c r="I47" s="28"/>
      <c r="J47" s="28"/>
      <c r="K47" s="28"/>
      <c r="L47" s="28"/>
      <c r="M47" s="28"/>
      <c r="N47" s="28"/>
      <c r="O47" s="28"/>
      <c r="P47" s="28"/>
      <c r="Q47" s="28"/>
      <c r="R47" s="28"/>
      <c r="S47" s="28"/>
      <c r="T47" s="28"/>
      <c r="U47" s="29"/>
      <c r="V47" s="30"/>
    </row>
    <row r="48" spans="1:22" s="2" customFormat="1" ht="15" customHeight="1">
      <c r="A48" s="2" t="s">
        <v>90</v>
      </c>
      <c r="B48" s="3"/>
      <c r="C48" s="28"/>
      <c r="D48" s="28"/>
      <c r="E48" s="28"/>
      <c r="F48" s="28"/>
      <c r="G48" s="28"/>
      <c r="H48" s="28"/>
      <c r="I48" s="28"/>
      <c r="J48" s="28"/>
      <c r="K48" s="28"/>
      <c r="L48" s="28"/>
      <c r="M48" s="28"/>
      <c r="N48" s="28"/>
      <c r="O48" s="28"/>
      <c r="P48" s="28"/>
      <c r="Q48" s="28"/>
      <c r="R48" s="28"/>
      <c r="S48" s="28"/>
      <c r="T48" s="28"/>
      <c r="U48" s="29"/>
      <c r="V48" s="30"/>
    </row>
    <row r="49" spans="1:22" s="2" customFormat="1" ht="15" customHeight="1">
      <c r="A49" s="2" t="s">
        <v>89</v>
      </c>
      <c r="B49" s="3"/>
      <c r="C49" s="28"/>
      <c r="D49" s="28"/>
      <c r="E49" s="28"/>
      <c r="F49" s="28"/>
      <c r="G49" s="28"/>
      <c r="H49" s="28"/>
      <c r="I49" s="28"/>
      <c r="J49" s="28"/>
      <c r="K49" s="28"/>
      <c r="L49" s="28"/>
      <c r="M49" s="28"/>
      <c r="N49" s="28"/>
      <c r="O49" s="28"/>
      <c r="P49" s="28"/>
      <c r="Q49" s="28"/>
      <c r="R49" s="28"/>
      <c r="S49" s="28"/>
      <c r="T49" s="28"/>
      <c r="U49" s="29"/>
      <c r="V49" s="30"/>
    </row>
    <row r="50" spans="1:22" s="13" customFormat="1" ht="15" customHeight="1">
      <c r="A50" s="13" t="s">
        <v>17</v>
      </c>
      <c r="C50" s="34">
        <v>365000</v>
      </c>
      <c r="D50" s="34">
        <f aca="true" t="shared" si="6" ref="C50:K50">D46</f>
        <v>0</v>
      </c>
      <c r="E50" s="34">
        <f t="shared" si="6"/>
        <v>0</v>
      </c>
      <c r="F50" s="34">
        <v>177000</v>
      </c>
      <c r="G50" s="34">
        <f t="shared" si="6"/>
        <v>0</v>
      </c>
      <c r="H50" s="34">
        <f t="shared" si="6"/>
        <v>0</v>
      </c>
      <c r="I50" s="34">
        <v>177000</v>
      </c>
      <c r="J50" s="34">
        <f t="shared" si="6"/>
        <v>0</v>
      </c>
      <c r="K50" s="34">
        <f t="shared" si="6"/>
        <v>0</v>
      </c>
      <c r="L50" s="34">
        <v>177000</v>
      </c>
      <c r="M50" s="34">
        <f aca="true" t="shared" si="7" ref="L50:Q50">M46</f>
        <v>0</v>
      </c>
      <c r="N50" s="34">
        <f t="shared" si="7"/>
        <v>0</v>
      </c>
      <c r="O50" s="34">
        <f t="shared" si="7"/>
        <v>365000</v>
      </c>
      <c r="P50" s="34">
        <f t="shared" si="7"/>
        <v>0</v>
      </c>
      <c r="Q50" s="34">
        <f t="shared" si="7"/>
        <v>0</v>
      </c>
      <c r="R50" s="34">
        <f>R46</f>
        <v>365000</v>
      </c>
      <c r="S50" s="34">
        <f>S46</f>
        <v>0</v>
      </c>
      <c r="T50" s="34">
        <f>T46</f>
        <v>0</v>
      </c>
      <c r="U50" s="35">
        <f t="shared" si="0"/>
        <v>1626000</v>
      </c>
      <c r="V50" s="36">
        <f>SUM(U46)</f>
        <v>2190000</v>
      </c>
    </row>
    <row r="51" spans="3:22" ht="12.75">
      <c r="C51" s="32"/>
      <c r="D51" s="32"/>
      <c r="E51" s="32"/>
      <c r="F51" s="32"/>
      <c r="G51" s="32"/>
      <c r="H51" s="32"/>
      <c r="I51" s="32"/>
      <c r="J51" s="32"/>
      <c r="K51" s="39"/>
      <c r="L51" s="32"/>
      <c r="M51" s="32"/>
      <c r="N51" s="32"/>
      <c r="O51" s="32"/>
      <c r="P51" s="32"/>
      <c r="Q51" s="40"/>
      <c r="R51" s="32"/>
      <c r="S51" s="32"/>
      <c r="T51" s="40"/>
      <c r="U51" s="29"/>
      <c r="V51" s="33"/>
    </row>
    <row r="52" spans="1:22" s="2" customFormat="1" ht="15" customHeight="1">
      <c r="A52" s="2" t="s">
        <v>63</v>
      </c>
      <c r="C52" s="31"/>
      <c r="D52" s="31"/>
      <c r="E52" s="31"/>
      <c r="F52" s="31"/>
      <c r="G52" s="31"/>
      <c r="H52" s="31"/>
      <c r="I52" s="31"/>
      <c r="J52" s="31"/>
      <c r="K52" s="41"/>
      <c r="L52" s="31"/>
      <c r="M52" s="31"/>
      <c r="N52" s="31"/>
      <c r="O52" s="31"/>
      <c r="P52" s="31"/>
      <c r="Q52" s="31"/>
      <c r="R52" s="31"/>
      <c r="S52" s="31"/>
      <c r="T52" s="31"/>
      <c r="U52" s="29"/>
      <c r="V52" s="30"/>
    </row>
    <row r="53" spans="1:22" s="2" customFormat="1" ht="15" customHeight="1">
      <c r="A53" s="2" t="s">
        <v>23</v>
      </c>
      <c r="C53" s="28">
        <v>500</v>
      </c>
      <c r="D53" s="28">
        <v>0</v>
      </c>
      <c r="E53" s="28">
        <v>0</v>
      </c>
      <c r="F53" s="28">
        <v>0</v>
      </c>
      <c r="G53" s="28">
        <v>0</v>
      </c>
      <c r="H53" s="28">
        <v>0</v>
      </c>
      <c r="I53" s="28">
        <v>0</v>
      </c>
      <c r="J53" s="28">
        <v>0</v>
      </c>
      <c r="K53" s="42">
        <v>0</v>
      </c>
      <c r="L53" s="28">
        <v>0</v>
      </c>
      <c r="M53" s="28">
        <v>0</v>
      </c>
      <c r="N53" s="28">
        <v>0</v>
      </c>
      <c r="O53" s="28">
        <v>0</v>
      </c>
      <c r="P53" s="28">
        <v>0</v>
      </c>
      <c r="Q53" s="28">
        <v>0</v>
      </c>
      <c r="R53" s="28">
        <v>0</v>
      </c>
      <c r="S53" s="28">
        <v>0</v>
      </c>
      <c r="T53" s="28">
        <v>0</v>
      </c>
      <c r="U53" s="29">
        <f t="shared" si="0"/>
        <v>500</v>
      </c>
      <c r="V53" s="30"/>
    </row>
    <row r="54" spans="1:22" s="2" customFormat="1" ht="15" customHeight="1">
      <c r="A54" s="2" t="s">
        <v>24</v>
      </c>
      <c r="C54" s="28">
        <v>1000</v>
      </c>
      <c r="D54" s="28">
        <v>0</v>
      </c>
      <c r="E54" s="28">
        <v>0</v>
      </c>
      <c r="F54" s="28">
        <v>0</v>
      </c>
      <c r="G54" s="28">
        <v>0</v>
      </c>
      <c r="H54" s="28">
        <v>0</v>
      </c>
      <c r="I54" s="28">
        <v>0</v>
      </c>
      <c r="J54" s="28">
        <v>0</v>
      </c>
      <c r="K54" s="42">
        <v>0</v>
      </c>
      <c r="L54" s="28">
        <v>0</v>
      </c>
      <c r="M54" s="28">
        <v>0</v>
      </c>
      <c r="N54" s="28">
        <v>0</v>
      </c>
      <c r="O54" s="28">
        <v>0</v>
      </c>
      <c r="P54" s="28">
        <v>0</v>
      </c>
      <c r="Q54" s="28">
        <v>0</v>
      </c>
      <c r="R54" s="28">
        <v>0</v>
      </c>
      <c r="S54" s="28">
        <v>0</v>
      </c>
      <c r="T54" s="28">
        <v>0</v>
      </c>
      <c r="U54" s="29">
        <f t="shared" si="0"/>
        <v>1000</v>
      </c>
      <c r="V54" s="30"/>
    </row>
    <row r="55" spans="1:22" s="2" customFormat="1" ht="15" customHeight="1">
      <c r="A55" s="2" t="s">
        <v>25</v>
      </c>
      <c r="C55" s="28">
        <v>1000</v>
      </c>
      <c r="D55" s="28">
        <v>0</v>
      </c>
      <c r="E55" s="28">
        <v>0</v>
      </c>
      <c r="F55" s="28">
        <v>0</v>
      </c>
      <c r="G55" s="28">
        <v>0</v>
      </c>
      <c r="H55" s="28">
        <v>0</v>
      </c>
      <c r="I55" s="28">
        <v>0</v>
      </c>
      <c r="J55" s="28">
        <v>0</v>
      </c>
      <c r="K55" s="42">
        <v>0</v>
      </c>
      <c r="L55" s="28">
        <v>0</v>
      </c>
      <c r="M55" s="28">
        <v>0</v>
      </c>
      <c r="N55" s="28">
        <v>0</v>
      </c>
      <c r="O55" s="28">
        <v>0</v>
      </c>
      <c r="P55" s="28">
        <v>0</v>
      </c>
      <c r="Q55" s="28">
        <v>0</v>
      </c>
      <c r="R55" s="28">
        <v>0</v>
      </c>
      <c r="S55" s="28">
        <v>0</v>
      </c>
      <c r="T55" s="28">
        <v>0</v>
      </c>
      <c r="U55" s="29">
        <f t="shared" si="0"/>
        <v>1000</v>
      </c>
      <c r="V55" s="30"/>
    </row>
    <row r="56" spans="1:22" s="2" customFormat="1" ht="15" customHeight="1">
      <c r="A56" s="2" t="s">
        <v>26</v>
      </c>
      <c r="C56" s="28">
        <v>2600</v>
      </c>
      <c r="D56" s="28">
        <v>0</v>
      </c>
      <c r="E56" s="28">
        <v>0</v>
      </c>
      <c r="F56" s="28">
        <v>0</v>
      </c>
      <c r="G56" s="28">
        <v>0</v>
      </c>
      <c r="H56" s="28">
        <v>0</v>
      </c>
      <c r="I56" s="28">
        <v>0</v>
      </c>
      <c r="J56" s="28">
        <v>0</v>
      </c>
      <c r="K56" s="42">
        <v>0</v>
      </c>
      <c r="L56" s="28">
        <v>0</v>
      </c>
      <c r="M56" s="28">
        <v>0</v>
      </c>
      <c r="N56" s="28">
        <v>0</v>
      </c>
      <c r="O56" s="28">
        <v>0</v>
      </c>
      <c r="P56" s="28">
        <v>0</v>
      </c>
      <c r="Q56" s="28">
        <v>0</v>
      </c>
      <c r="R56" s="28">
        <v>0</v>
      </c>
      <c r="S56" s="28">
        <v>0</v>
      </c>
      <c r="T56" s="28">
        <v>0</v>
      </c>
      <c r="U56" s="29">
        <f t="shared" si="0"/>
        <v>2600</v>
      </c>
      <c r="V56" s="30"/>
    </row>
    <row r="57" spans="3:22" s="2" customFormat="1" ht="15" customHeight="1">
      <c r="C57" s="28"/>
      <c r="D57" s="28"/>
      <c r="E57" s="28"/>
      <c r="F57" s="28"/>
      <c r="G57" s="28"/>
      <c r="H57" s="28"/>
      <c r="I57" s="28"/>
      <c r="J57" s="28"/>
      <c r="K57" s="42"/>
      <c r="L57" s="28"/>
      <c r="M57" s="28"/>
      <c r="N57" s="28"/>
      <c r="O57" s="28"/>
      <c r="P57" s="28"/>
      <c r="Q57" s="28"/>
      <c r="R57" s="28"/>
      <c r="S57" s="28"/>
      <c r="T57" s="28"/>
      <c r="U57" s="29"/>
      <c r="V57" s="30"/>
    </row>
    <row r="58" spans="1:22" s="2" customFormat="1" ht="15" customHeight="1">
      <c r="A58" s="2" t="s">
        <v>82</v>
      </c>
      <c r="C58" s="28">
        <v>10000</v>
      </c>
      <c r="D58" s="28">
        <v>0</v>
      </c>
      <c r="E58" s="28">
        <v>0</v>
      </c>
      <c r="F58" s="28">
        <v>0</v>
      </c>
      <c r="G58" s="28">
        <v>0</v>
      </c>
      <c r="H58" s="28">
        <v>0</v>
      </c>
      <c r="I58" s="28">
        <v>0</v>
      </c>
      <c r="J58" s="28">
        <v>0</v>
      </c>
      <c r="K58" s="42">
        <v>0</v>
      </c>
      <c r="L58" s="28">
        <v>0</v>
      </c>
      <c r="M58" s="28">
        <v>0</v>
      </c>
      <c r="N58" s="28">
        <v>0</v>
      </c>
      <c r="O58" s="28">
        <v>0</v>
      </c>
      <c r="P58" s="28">
        <v>0</v>
      </c>
      <c r="Q58" s="28">
        <v>0</v>
      </c>
      <c r="R58" s="28">
        <v>0</v>
      </c>
      <c r="S58" s="28">
        <v>0</v>
      </c>
      <c r="T58" s="28">
        <v>0</v>
      </c>
      <c r="U58" s="29">
        <f t="shared" si="0"/>
        <v>10000</v>
      </c>
      <c r="V58" s="30"/>
    </row>
    <row r="59" spans="1:22" s="13" customFormat="1" ht="15" customHeight="1">
      <c r="A59" s="13" t="s">
        <v>13</v>
      </c>
      <c r="B59" s="22"/>
      <c r="C59" s="43">
        <f aca="true" t="shared" si="8" ref="C59:K59">SUM(C53:C58)</f>
        <v>15100</v>
      </c>
      <c r="D59" s="43">
        <f t="shared" si="8"/>
        <v>0</v>
      </c>
      <c r="E59" s="43">
        <f t="shared" si="8"/>
        <v>0</v>
      </c>
      <c r="F59" s="43">
        <f t="shared" si="8"/>
        <v>0</v>
      </c>
      <c r="G59" s="43">
        <f t="shared" si="8"/>
        <v>0</v>
      </c>
      <c r="H59" s="43">
        <f t="shared" si="8"/>
        <v>0</v>
      </c>
      <c r="I59" s="43">
        <f t="shared" si="8"/>
        <v>0</v>
      </c>
      <c r="J59" s="43">
        <f t="shared" si="8"/>
        <v>0</v>
      </c>
      <c r="K59" s="43">
        <f t="shared" si="8"/>
        <v>0</v>
      </c>
      <c r="L59" s="43">
        <f aca="true" t="shared" si="9" ref="L59:Q59">SUM(L53:L58)</f>
        <v>0</v>
      </c>
      <c r="M59" s="43">
        <f t="shared" si="9"/>
        <v>0</v>
      </c>
      <c r="N59" s="43">
        <f t="shared" si="9"/>
        <v>0</v>
      </c>
      <c r="O59" s="43">
        <f t="shared" si="9"/>
        <v>0</v>
      </c>
      <c r="P59" s="43">
        <f t="shared" si="9"/>
        <v>0</v>
      </c>
      <c r="Q59" s="43">
        <f t="shared" si="9"/>
        <v>0</v>
      </c>
      <c r="R59" s="43">
        <f>SUM(R53:R58)</f>
        <v>0</v>
      </c>
      <c r="S59" s="43">
        <f>SUM(S53:S58)</f>
        <v>0</v>
      </c>
      <c r="T59" s="43">
        <f>SUM(T53:T58)</f>
        <v>0</v>
      </c>
      <c r="U59" s="44">
        <f t="shared" si="0"/>
        <v>15100</v>
      </c>
      <c r="V59" s="36">
        <f>SUM(U53:U58)</f>
        <v>15100</v>
      </c>
    </row>
    <row r="60" spans="2:22" s="2" customFormat="1" ht="15" customHeight="1">
      <c r="B60" s="5"/>
      <c r="C60" s="31"/>
      <c r="D60" s="31"/>
      <c r="E60" s="31"/>
      <c r="F60" s="31"/>
      <c r="G60" s="31"/>
      <c r="H60" s="31"/>
      <c r="I60" s="31"/>
      <c r="J60" s="31"/>
      <c r="K60" s="41"/>
      <c r="L60" s="31"/>
      <c r="M60" s="31"/>
      <c r="N60" s="31"/>
      <c r="O60" s="31"/>
      <c r="P60" s="31"/>
      <c r="Q60" s="31"/>
      <c r="R60" s="31"/>
      <c r="S60" s="31"/>
      <c r="T60" s="31"/>
      <c r="U60" s="29">
        <f t="shared" si="0"/>
        <v>0</v>
      </c>
      <c r="V60" s="30"/>
    </row>
    <row r="61" spans="1:24" s="2" customFormat="1" ht="15" customHeight="1">
      <c r="A61" s="13" t="s">
        <v>56</v>
      </c>
      <c r="B61" s="5"/>
      <c r="C61" s="34">
        <f aca="true" t="shared" si="10" ref="C61:U61">SUM(C23,C28,C35,C70,C43,C50,C59)</f>
        <v>527463</v>
      </c>
      <c r="D61" s="34">
        <f t="shared" si="10"/>
        <v>39450</v>
      </c>
      <c r="E61" s="34">
        <f t="shared" si="10"/>
        <v>0</v>
      </c>
      <c r="F61" s="34">
        <f>SUM(F23,F28,P63,F70,F43,F50,F59)</f>
        <v>244923.6</v>
      </c>
      <c r="G61" s="34">
        <f t="shared" si="10"/>
        <v>0</v>
      </c>
      <c r="H61" s="34">
        <f t="shared" si="10"/>
        <v>0</v>
      </c>
      <c r="I61" s="34">
        <f t="shared" si="10"/>
        <v>247360.544</v>
      </c>
      <c r="J61" s="34">
        <f t="shared" si="10"/>
        <v>0</v>
      </c>
      <c r="K61" s="34">
        <f t="shared" si="10"/>
        <v>0</v>
      </c>
      <c r="L61" s="34">
        <f t="shared" si="10"/>
        <v>249655.138</v>
      </c>
      <c r="M61" s="34">
        <f t="shared" si="10"/>
        <v>0</v>
      </c>
      <c r="N61" s="34">
        <f t="shared" si="10"/>
        <v>0</v>
      </c>
      <c r="O61" s="34">
        <f t="shared" si="10"/>
        <v>440561.68799999997</v>
      </c>
      <c r="P61" s="34">
        <f t="shared" si="10"/>
        <v>0</v>
      </c>
      <c r="Q61" s="34">
        <f t="shared" si="10"/>
        <v>0</v>
      </c>
      <c r="R61" s="34">
        <f t="shared" si="10"/>
        <v>443584.5</v>
      </c>
      <c r="S61" s="34">
        <f t="shared" si="10"/>
        <v>0</v>
      </c>
      <c r="T61" s="34">
        <f t="shared" si="10"/>
        <v>0</v>
      </c>
      <c r="U61" s="34">
        <f t="shared" si="10"/>
        <v>2192998.4699999997</v>
      </c>
      <c r="V61" s="45"/>
      <c r="W61" s="10"/>
      <c r="X61" s="11"/>
    </row>
    <row r="62" spans="2:24" s="2" customFormat="1" ht="15" customHeight="1">
      <c r="B62" s="5"/>
      <c r="C62" s="34"/>
      <c r="D62" s="34"/>
      <c r="E62" s="34"/>
      <c r="F62" s="34"/>
      <c r="G62" s="34"/>
      <c r="H62" s="34"/>
      <c r="I62" s="34"/>
      <c r="J62" s="34"/>
      <c r="K62" s="46"/>
      <c r="L62" s="34"/>
      <c r="M62" s="34"/>
      <c r="N62" s="34"/>
      <c r="O62" s="34"/>
      <c r="P62" s="34"/>
      <c r="Q62" s="47"/>
      <c r="R62" s="34"/>
      <c r="S62" s="34"/>
      <c r="T62" s="47"/>
      <c r="U62" s="34">
        <f t="shared" si="0"/>
        <v>0</v>
      </c>
      <c r="V62" s="45"/>
      <c r="W62" s="10"/>
      <c r="X62" s="11"/>
    </row>
    <row r="63" spans="1:22" s="2" customFormat="1" ht="15" customHeight="1">
      <c r="A63" s="13" t="s">
        <v>57</v>
      </c>
      <c r="B63" s="5"/>
      <c r="C63" s="31"/>
      <c r="D63" s="31"/>
      <c r="E63" s="31"/>
      <c r="F63" s="31"/>
      <c r="G63" s="31"/>
      <c r="H63" s="31"/>
      <c r="I63" s="31"/>
      <c r="J63" s="31"/>
      <c r="K63" s="41"/>
      <c r="L63" s="31"/>
      <c r="M63" s="31"/>
      <c r="N63" s="31"/>
      <c r="O63" s="31"/>
      <c r="P63" s="31"/>
      <c r="Q63" s="48"/>
      <c r="R63" s="31"/>
      <c r="S63" s="31"/>
      <c r="T63" s="48"/>
      <c r="U63" s="42"/>
      <c r="V63" s="30"/>
    </row>
    <row r="64" spans="1:24" s="2" customFormat="1" ht="15" customHeight="1">
      <c r="A64" s="2" t="s">
        <v>42</v>
      </c>
      <c r="B64" s="5"/>
      <c r="C64" s="34">
        <f>SUM(C23,C28,C35,C43,C50,C59)*8%</f>
        <v>42197.04</v>
      </c>
      <c r="D64" s="34">
        <f aca="true" t="shared" si="11" ref="D64:U64">SUM(D23,D28,D35,D43,D50,D59)*8%</f>
        <v>3156</v>
      </c>
      <c r="E64" s="34">
        <f t="shared" si="11"/>
        <v>0</v>
      </c>
      <c r="F64" s="34">
        <f t="shared" si="11"/>
        <v>19593.888000000003</v>
      </c>
      <c r="G64" s="34">
        <f t="shared" si="11"/>
        <v>0</v>
      </c>
      <c r="H64" s="34">
        <f t="shared" si="11"/>
        <v>0</v>
      </c>
      <c r="I64" s="34">
        <f t="shared" si="11"/>
        <v>19788.84352</v>
      </c>
      <c r="J64" s="34">
        <f t="shared" si="11"/>
        <v>0</v>
      </c>
      <c r="K64" s="34">
        <f t="shared" si="11"/>
        <v>0</v>
      </c>
      <c r="L64" s="34">
        <f t="shared" si="11"/>
        <v>19972.411040000003</v>
      </c>
      <c r="M64" s="34">
        <f t="shared" si="11"/>
        <v>0</v>
      </c>
      <c r="N64" s="34">
        <f t="shared" si="11"/>
        <v>0</v>
      </c>
      <c r="O64" s="34">
        <f t="shared" si="11"/>
        <v>35244.93504</v>
      </c>
      <c r="P64" s="34">
        <f t="shared" si="11"/>
        <v>0</v>
      </c>
      <c r="Q64" s="34">
        <f t="shared" si="11"/>
        <v>0</v>
      </c>
      <c r="R64" s="34">
        <f t="shared" si="11"/>
        <v>35486.76</v>
      </c>
      <c r="S64" s="34">
        <f t="shared" si="11"/>
        <v>0</v>
      </c>
      <c r="T64" s="34">
        <f t="shared" si="11"/>
        <v>0</v>
      </c>
      <c r="U64" s="34">
        <f t="shared" si="11"/>
        <v>175439.87759999998</v>
      </c>
      <c r="V64" s="30"/>
      <c r="X64" s="2" t="s">
        <v>43</v>
      </c>
    </row>
    <row r="65" spans="1:22" s="2" customFormat="1" ht="15" customHeight="1">
      <c r="A65" s="2" t="s">
        <v>64</v>
      </c>
      <c r="B65" s="5"/>
      <c r="C65" s="41"/>
      <c r="D65" s="41"/>
      <c r="E65" s="41"/>
      <c r="F65" s="41"/>
      <c r="G65" s="41"/>
      <c r="H65" s="41"/>
      <c r="I65" s="41"/>
      <c r="J65" s="41"/>
      <c r="K65" s="41"/>
      <c r="L65" s="41"/>
      <c r="M65" s="41"/>
      <c r="N65" s="41"/>
      <c r="O65" s="41"/>
      <c r="P65" s="41"/>
      <c r="Q65" s="41"/>
      <c r="R65" s="41"/>
      <c r="S65" s="41"/>
      <c r="T65" s="41"/>
      <c r="U65" s="29"/>
      <c r="V65" s="30"/>
    </row>
    <row r="66" spans="2:22" s="2" customFormat="1" ht="15" customHeight="1">
      <c r="B66" s="5"/>
      <c r="C66" s="41"/>
      <c r="D66" s="41"/>
      <c r="E66" s="41"/>
      <c r="F66" s="41"/>
      <c r="G66" s="41"/>
      <c r="H66" s="41"/>
      <c r="I66" s="41"/>
      <c r="J66" s="41"/>
      <c r="K66" s="41"/>
      <c r="L66" s="41"/>
      <c r="M66" s="41"/>
      <c r="N66" s="41"/>
      <c r="O66" s="41"/>
      <c r="P66" s="41"/>
      <c r="Q66" s="41"/>
      <c r="R66" s="41"/>
      <c r="S66" s="41"/>
      <c r="T66" s="41"/>
      <c r="U66" s="29"/>
      <c r="V66" s="30"/>
    </row>
    <row r="67" spans="1:22" s="2" customFormat="1" ht="15" customHeight="1">
      <c r="A67" s="13" t="s">
        <v>65</v>
      </c>
      <c r="C67" s="31"/>
      <c r="D67" s="31"/>
      <c r="E67" s="31"/>
      <c r="F67" s="31"/>
      <c r="G67" s="31"/>
      <c r="H67" s="31"/>
      <c r="I67" s="31"/>
      <c r="J67" s="31"/>
      <c r="K67" s="31"/>
      <c r="L67" s="31"/>
      <c r="M67" s="31"/>
      <c r="N67" s="31"/>
      <c r="O67" s="31"/>
      <c r="P67" s="31"/>
      <c r="Q67" s="31"/>
      <c r="R67" s="31"/>
      <c r="S67" s="31"/>
      <c r="T67" s="31"/>
      <c r="U67" s="29"/>
      <c r="V67" s="30"/>
    </row>
    <row r="68" spans="1:22" s="2" customFormat="1" ht="15" customHeight="1">
      <c r="A68" s="2" t="s">
        <v>21</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9">
        <f>SUM(C68:T68)</f>
        <v>0</v>
      </c>
      <c r="V68" s="30"/>
    </row>
    <row r="69" spans="1:22" s="2" customFormat="1" ht="15" customHeight="1">
      <c r="A69" s="2" t="s">
        <v>22</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9">
        <f>SUM(C69:T69)</f>
        <v>0</v>
      </c>
      <c r="V69" s="30"/>
    </row>
    <row r="70" spans="1:22" s="13" customFormat="1" ht="15" customHeight="1">
      <c r="A70" s="13" t="s">
        <v>12</v>
      </c>
      <c r="C70" s="34">
        <f aca="true" t="shared" si="12" ref="C70:T70">SUM(C68:C69)</f>
        <v>0</v>
      </c>
      <c r="D70" s="34">
        <f t="shared" si="12"/>
        <v>0</v>
      </c>
      <c r="E70" s="34">
        <f t="shared" si="12"/>
        <v>0</v>
      </c>
      <c r="F70" s="34">
        <f t="shared" si="12"/>
        <v>0</v>
      </c>
      <c r="G70" s="34">
        <f t="shared" si="12"/>
        <v>0</v>
      </c>
      <c r="H70" s="34">
        <f t="shared" si="12"/>
        <v>0</v>
      </c>
      <c r="I70" s="34">
        <f t="shared" si="12"/>
        <v>0</v>
      </c>
      <c r="J70" s="34">
        <f t="shared" si="12"/>
        <v>0</v>
      </c>
      <c r="K70" s="34">
        <f t="shared" si="12"/>
        <v>0</v>
      </c>
      <c r="L70" s="34">
        <f t="shared" si="12"/>
        <v>0</v>
      </c>
      <c r="M70" s="34">
        <f t="shared" si="12"/>
        <v>0</v>
      </c>
      <c r="N70" s="34">
        <f t="shared" si="12"/>
        <v>0</v>
      </c>
      <c r="O70" s="34">
        <f t="shared" si="12"/>
        <v>0</v>
      </c>
      <c r="P70" s="34">
        <f t="shared" si="12"/>
        <v>0</v>
      </c>
      <c r="Q70" s="34">
        <f t="shared" si="12"/>
        <v>0</v>
      </c>
      <c r="R70" s="34">
        <f t="shared" si="12"/>
        <v>0</v>
      </c>
      <c r="S70" s="34">
        <f t="shared" si="12"/>
        <v>0</v>
      </c>
      <c r="T70" s="34">
        <f t="shared" si="12"/>
        <v>0</v>
      </c>
      <c r="U70" s="35">
        <f>SUM(C70:T70)</f>
        <v>0</v>
      </c>
      <c r="V70" s="36">
        <f>SUM(U68:U69)</f>
        <v>0</v>
      </c>
    </row>
    <row r="71" spans="3:22" s="13" customFormat="1" ht="15" customHeight="1">
      <c r="C71" s="34"/>
      <c r="D71" s="34"/>
      <c r="E71" s="34"/>
      <c r="F71" s="34"/>
      <c r="G71" s="34"/>
      <c r="H71" s="34"/>
      <c r="I71" s="34"/>
      <c r="J71" s="34"/>
      <c r="K71" s="34"/>
      <c r="L71" s="34"/>
      <c r="M71" s="34"/>
      <c r="N71" s="34"/>
      <c r="O71" s="34"/>
      <c r="P71" s="34"/>
      <c r="Q71" s="34"/>
      <c r="R71" s="34"/>
      <c r="S71" s="34"/>
      <c r="T71" s="34"/>
      <c r="U71" s="35"/>
      <c r="V71" s="36"/>
    </row>
    <row r="72" spans="1:22" s="2" customFormat="1" ht="15" customHeight="1">
      <c r="A72" s="2" t="s">
        <v>66</v>
      </c>
      <c r="C72" s="28"/>
      <c r="D72" s="28"/>
      <c r="E72" s="28"/>
      <c r="F72" s="28"/>
      <c r="G72" s="28"/>
      <c r="H72" s="28"/>
      <c r="I72" s="28"/>
      <c r="J72" s="28"/>
      <c r="K72" s="28"/>
      <c r="L72" s="28"/>
      <c r="M72" s="28"/>
      <c r="N72" s="28"/>
      <c r="O72" s="28"/>
      <c r="P72" s="28"/>
      <c r="Q72" s="28"/>
      <c r="R72" s="28"/>
      <c r="S72" s="28"/>
      <c r="T72" s="28"/>
      <c r="U72" s="29"/>
      <c r="V72" s="30"/>
    </row>
    <row r="73" spans="1:22" s="2" customFormat="1" ht="15" customHeight="1">
      <c r="A73" s="14" t="s">
        <v>67</v>
      </c>
      <c r="C73" s="31"/>
      <c r="D73" s="31"/>
      <c r="E73" s="31"/>
      <c r="F73" s="31"/>
      <c r="G73" s="31"/>
      <c r="H73" s="31"/>
      <c r="I73" s="31"/>
      <c r="J73" s="31"/>
      <c r="K73" s="31"/>
      <c r="L73" s="31"/>
      <c r="M73" s="31"/>
      <c r="N73" s="31"/>
      <c r="O73" s="31"/>
      <c r="P73" s="31"/>
      <c r="Q73" s="31"/>
      <c r="R73" s="31"/>
      <c r="S73" s="31"/>
      <c r="T73" s="31"/>
      <c r="U73" s="29"/>
      <c r="V73" s="30"/>
    </row>
    <row r="74" spans="1:22" s="2" customFormat="1" ht="15" customHeight="1">
      <c r="A74" s="2" t="s">
        <v>85</v>
      </c>
      <c r="B74" s="58">
        <v>0.25</v>
      </c>
      <c r="C74" s="28">
        <v>6720</v>
      </c>
      <c r="D74" s="28">
        <v>3360</v>
      </c>
      <c r="E74" s="28">
        <v>0</v>
      </c>
      <c r="F74" s="28">
        <v>0</v>
      </c>
      <c r="G74" s="28">
        <v>0</v>
      </c>
      <c r="H74" s="28">
        <v>0</v>
      </c>
      <c r="I74" s="28">
        <v>0</v>
      </c>
      <c r="J74" s="28">
        <v>0</v>
      </c>
      <c r="K74" s="28">
        <v>0</v>
      </c>
      <c r="L74" s="28">
        <v>0</v>
      </c>
      <c r="M74" s="28">
        <v>0</v>
      </c>
      <c r="N74" s="28">
        <v>0</v>
      </c>
      <c r="O74" s="28">
        <v>0</v>
      </c>
      <c r="P74" s="28">
        <v>0</v>
      </c>
      <c r="Q74" s="49">
        <v>0</v>
      </c>
      <c r="R74" s="28">
        <v>0</v>
      </c>
      <c r="S74" s="28">
        <v>0</v>
      </c>
      <c r="T74" s="49">
        <v>0</v>
      </c>
      <c r="U74" s="28">
        <f t="shared" si="0"/>
        <v>10080</v>
      </c>
      <c r="V74" s="30"/>
    </row>
    <row r="75" spans="1:22" s="2" customFormat="1" ht="15" customHeight="1">
      <c r="A75" s="2" t="s">
        <v>76</v>
      </c>
      <c r="B75" s="3"/>
      <c r="C75" s="28">
        <v>28000</v>
      </c>
      <c r="D75" s="28">
        <v>14000</v>
      </c>
      <c r="E75" s="28">
        <v>0</v>
      </c>
      <c r="F75" s="28">
        <v>0</v>
      </c>
      <c r="G75" s="28">
        <v>0</v>
      </c>
      <c r="H75" s="28">
        <v>0</v>
      </c>
      <c r="I75" s="28">
        <v>0</v>
      </c>
      <c r="J75" s="28">
        <v>0</v>
      </c>
      <c r="K75" s="28">
        <v>0</v>
      </c>
      <c r="L75" s="28">
        <v>0</v>
      </c>
      <c r="M75" s="28">
        <v>0</v>
      </c>
      <c r="N75" s="28">
        <v>0</v>
      </c>
      <c r="O75" s="28">
        <v>0</v>
      </c>
      <c r="P75" s="28">
        <v>0</v>
      </c>
      <c r="Q75" s="49">
        <v>0</v>
      </c>
      <c r="R75" s="28">
        <v>0</v>
      </c>
      <c r="S75" s="28">
        <v>0</v>
      </c>
      <c r="T75" s="49">
        <v>0</v>
      </c>
      <c r="U75" s="28">
        <f t="shared" si="0"/>
        <v>42000</v>
      </c>
      <c r="V75" s="30"/>
    </row>
    <row r="76" spans="1:22" s="2" customFormat="1" ht="15" customHeight="1">
      <c r="A76" s="2" t="s">
        <v>35</v>
      </c>
      <c r="B76" s="3"/>
      <c r="C76" s="28"/>
      <c r="D76" s="28">
        <v>0</v>
      </c>
      <c r="E76" s="28">
        <v>0</v>
      </c>
      <c r="F76" s="28">
        <v>0</v>
      </c>
      <c r="G76" s="28">
        <v>0</v>
      </c>
      <c r="H76" s="28">
        <v>0</v>
      </c>
      <c r="I76" s="28">
        <v>0</v>
      </c>
      <c r="J76" s="28">
        <v>0</v>
      </c>
      <c r="K76" s="28">
        <v>0</v>
      </c>
      <c r="L76" s="28">
        <v>0</v>
      </c>
      <c r="M76" s="28">
        <v>0</v>
      </c>
      <c r="N76" s="28">
        <v>0</v>
      </c>
      <c r="O76" s="28">
        <v>0</v>
      </c>
      <c r="P76" s="28">
        <v>0</v>
      </c>
      <c r="Q76" s="49">
        <v>0</v>
      </c>
      <c r="R76" s="28">
        <v>0</v>
      </c>
      <c r="S76" s="28">
        <v>0</v>
      </c>
      <c r="T76" s="49">
        <v>0</v>
      </c>
      <c r="U76" s="28">
        <f t="shared" si="0"/>
        <v>0</v>
      </c>
      <c r="V76" s="30"/>
    </row>
    <row r="77" spans="1:22" s="2" customFormat="1" ht="15" customHeight="1">
      <c r="A77" s="2" t="s">
        <v>68</v>
      </c>
      <c r="B77" s="3"/>
      <c r="C77" s="28"/>
      <c r="D77" s="28"/>
      <c r="E77" s="28"/>
      <c r="F77" s="28"/>
      <c r="G77" s="28"/>
      <c r="H77" s="28"/>
      <c r="I77" s="28"/>
      <c r="J77" s="28"/>
      <c r="K77" s="28"/>
      <c r="L77" s="28"/>
      <c r="M77" s="28"/>
      <c r="N77" s="28"/>
      <c r="O77" s="28"/>
      <c r="P77" s="28"/>
      <c r="Q77" s="49"/>
      <c r="R77" s="28"/>
      <c r="S77" s="28"/>
      <c r="T77" s="49"/>
      <c r="U77" s="28"/>
      <c r="V77" s="30"/>
    </row>
    <row r="78" spans="1:22" s="13" customFormat="1" ht="15" customHeight="1">
      <c r="A78" s="13" t="s">
        <v>69</v>
      </c>
      <c r="B78" s="23"/>
      <c r="C78" s="34">
        <f>SUM(C74:C77)</f>
        <v>34720</v>
      </c>
      <c r="D78" s="34">
        <f aca="true" t="shared" si="13" ref="D78:U78">SUM(D74:D77)</f>
        <v>17360</v>
      </c>
      <c r="E78" s="34">
        <f t="shared" si="13"/>
        <v>0</v>
      </c>
      <c r="F78" s="34">
        <f t="shared" si="13"/>
        <v>0</v>
      </c>
      <c r="G78" s="34">
        <f t="shared" si="13"/>
        <v>0</v>
      </c>
      <c r="H78" s="34">
        <f t="shared" si="13"/>
        <v>0</v>
      </c>
      <c r="I78" s="34">
        <f t="shared" si="13"/>
        <v>0</v>
      </c>
      <c r="J78" s="34">
        <f t="shared" si="13"/>
        <v>0</v>
      </c>
      <c r="K78" s="34">
        <f t="shared" si="13"/>
        <v>0</v>
      </c>
      <c r="L78" s="34">
        <f t="shared" si="13"/>
        <v>0</v>
      </c>
      <c r="M78" s="34">
        <f t="shared" si="13"/>
        <v>0</v>
      </c>
      <c r="N78" s="34">
        <f t="shared" si="13"/>
        <v>0</v>
      </c>
      <c r="O78" s="34">
        <f t="shared" si="13"/>
        <v>0</v>
      </c>
      <c r="P78" s="34">
        <f t="shared" si="13"/>
        <v>0</v>
      </c>
      <c r="Q78" s="34">
        <f t="shared" si="13"/>
        <v>0</v>
      </c>
      <c r="R78" s="34">
        <f t="shared" si="13"/>
        <v>0</v>
      </c>
      <c r="S78" s="34">
        <f t="shared" si="13"/>
        <v>0</v>
      </c>
      <c r="T78" s="34">
        <f t="shared" si="13"/>
        <v>0</v>
      </c>
      <c r="U78" s="34">
        <f t="shared" si="13"/>
        <v>52080</v>
      </c>
      <c r="V78" s="36">
        <f>SUM(U74:U76)</f>
        <v>52080</v>
      </c>
    </row>
    <row r="79" spans="2:22" s="13" customFormat="1" ht="15" customHeight="1">
      <c r="B79" s="23"/>
      <c r="C79" s="34"/>
      <c r="D79" s="34"/>
      <c r="E79" s="34"/>
      <c r="F79" s="34"/>
      <c r="G79" s="34"/>
      <c r="H79" s="34"/>
      <c r="I79" s="34"/>
      <c r="J79" s="34"/>
      <c r="K79" s="50"/>
      <c r="L79" s="34"/>
      <c r="M79" s="34"/>
      <c r="N79" s="34"/>
      <c r="O79" s="34"/>
      <c r="P79" s="34"/>
      <c r="Q79" s="50"/>
      <c r="R79" s="34"/>
      <c r="S79" s="34"/>
      <c r="T79" s="50"/>
      <c r="U79" s="46">
        <f t="shared" si="0"/>
        <v>0</v>
      </c>
      <c r="V79" s="37"/>
    </row>
    <row r="80" spans="1:24" s="2" customFormat="1" ht="15" customHeight="1" thickBot="1">
      <c r="A80" s="2" t="s">
        <v>14</v>
      </c>
      <c r="B80" s="5"/>
      <c r="C80" s="51">
        <f>SUM(C61,C64,C70,C78)</f>
        <v>604380.04</v>
      </c>
      <c r="D80" s="51">
        <f aca="true" t="shared" si="14" ref="D80:U80">SUM(D61,D64,D70,D78)</f>
        <v>59966</v>
      </c>
      <c r="E80" s="51">
        <f t="shared" si="14"/>
        <v>0</v>
      </c>
      <c r="F80" s="51">
        <f t="shared" si="14"/>
        <v>264517.488</v>
      </c>
      <c r="G80" s="51">
        <f t="shared" si="14"/>
        <v>0</v>
      </c>
      <c r="H80" s="51">
        <f t="shared" si="14"/>
        <v>0</v>
      </c>
      <c r="I80" s="51">
        <f t="shared" si="14"/>
        <v>267149.38752</v>
      </c>
      <c r="J80" s="51">
        <f t="shared" si="14"/>
        <v>0</v>
      </c>
      <c r="K80" s="51">
        <f t="shared" si="14"/>
        <v>0</v>
      </c>
      <c r="L80" s="51">
        <f t="shared" si="14"/>
        <v>269627.54904</v>
      </c>
      <c r="M80" s="51">
        <f t="shared" si="14"/>
        <v>0</v>
      </c>
      <c r="N80" s="51">
        <f t="shared" si="14"/>
        <v>0</v>
      </c>
      <c r="O80" s="51">
        <f t="shared" si="14"/>
        <v>475806.62304</v>
      </c>
      <c r="P80" s="51">
        <f t="shared" si="14"/>
        <v>0</v>
      </c>
      <c r="Q80" s="51">
        <f t="shared" si="14"/>
        <v>0</v>
      </c>
      <c r="R80" s="51">
        <f t="shared" si="14"/>
        <v>479071.26</v>
      </c>
      <c r="S80" s="51">
        <f t="shared" si="14"/>
        <v>0</v>
      </c>
      <c r="T80" s="51">
        <f t="shared" si="14"/>
        <v>0</v>
      </c>
      <c r="U80" s="51">
        <f t="shared" si="14"/>
        <v>2420518.3475999995</v>
      </c>
      <c r="V80" s="30"/>
      <c r="X80" s="2" t="s">
        <v>44</v>
      </c>
    </row>
    <row r="81" spans="2:22" s="2" customFormat="1" ht="15" customHeight="1" thickTop="1">
      <c r="B81" s="5"/>
      <c r="C81" s="46"/>
      <c r="D81" s="60">
        <f>SUM(D80:E80)</f>
        <v>59966</v>
      </c>
      <c r="E81" s="61"/>
      <c r="F81" s="46"/>
      <c r="G81" s="60">
        <f>SUM(G80:H80)</f>
        <v>0</v>
      </c>
      <c r="H81" s="61"/>
      <c r="I81" s="46"/>
      <c r="J81" s="60">
        <f>SUM(J80:K80)</f>
        <v>0</v>
      </c>
      <c r="K81" s="61"/>
      <c r="L81" s="46"/>
      <c r="M81" s="60">
        <f>SUM(M80:N80)</f>
        <v>0</v>
      </c>
      <c r="N81" s="61"/>
      <c r="O81" s="46"/>
      <c r="P81" s="60">
        <f>SUM(P80:Q80)</f>
        <v>0</v>
      </c>
      <c r="Q81" s="61"/>
      <c r="R81" s="46"/>
      <c r="S81" s="60">
        <f>SUM(S80:T80)</f>
        <v>0</v>
      </c>
      <c r="T81" s="61"/>
      <c r="U81" s="46"/>
      <c r="V81" s="36">
        <f>SUM(P81,M81,J81,G81,D81)</f>
        <v>59966</v>
      </c>
    </row>
    <row r="82" spans="2:22" s="2" customFormat="1" ht="15" customHeight="1" thickBot="1">
      <c r="B82" s="5"/>
      <c r="C82" s="31"/>
      <c r="D82" s="31"/>
      <c r="E82" s="31"/>
      <c r="F82" s="31"/>
      <c r="G82" s="31"/>
      <c r="H82" s="31"/>
      <c r="I82" s="31"/>
      <c r="J82" s="31"/>
      <c r="K82" s="31"/>
      <c r="L82" s="31"/>
      <c r="M82" s="31"/>
      <c r="N82" s="31"/>
      <c r="O82" s="31"/>
      <c r="P82" s="31"/>
      <c r="Q82" s="31"/>
      <c r="R82" s="31"/>
      <c r="S82" s="31"/>
      <c r="T82" s="31"/>
      <c r="U82" s="41"/>
      <c r="V82" s="31"/>
    </row>
    <row r="83" spans="1:22" s="2" customFormat="1" ht="15" customHeight="1">
      <c r="A83" s="17" t="s">
        <v>31</v>
      </c>
      <c r="B83" s="18"/>
      <c r="C83" s="52">
        <f>SUM(C61,F61,I61,L61,O61)</f>
        <v>1709963.9699999997</v>
      </c>
      <c r="D83" s="41"/>
      <c r="E83" s="41"/>
      <c r="F83" s="41"/>
      <c r="G83" s="41"/>
      <c r="H83" s="41"/>
      <c r="I83" s="31"/>
      <c r="J83" s="31"/>
      <c r="K83" s="31"/>
      <c r="L83" s="41"/>
      <c r="M83" s="41"/>
      <c r="N83" s="41"/>
      <c r="O83" s="31"/>
      <c r="P83" s="31"/>
      <c r="Q83" s="31"/>
      <c r="R83" s="31"/>
      <c r="S83" s="31"/>
      <c r="T83" s="31"/>
      <c r="U83" s="31"/>
      <c r="V83" s="31"/>
    </row>
    <row r="84" spans="1:22" s="2" customFormat="1" ht="15" customHeight="1">
      <c r="A84" s="19" t="s">
        <v>70</v>
      </c>
      <c r="B84" s="16"/>
      <c r="C84" s="53">
        <f>SUM(C64,F64,I64,L64,O64)</f>
        <v>136797.1176</v>
      </c>
      <c r="D84" s="41"/>
      <c r="E84" s="41"/>
      <c r="F84" s="41"/>
      <c r="G84" s="41"/>
      <c r="H84" s="41"/>
      <c r="I84" s="31"/>
      <c r="J84" s="31"/>
      <c r="K84" s="31"/>
      <c r="L84" s="41"/>
      <c r="M84" s="41"/>
      <c r="N84" s="41"/>
      <c r="O84" s="31"/>
      <c r="P84" s="31"/>
      <c r="Q84" s="31"/>
      <c r="R84" s="31"/>
      <c r="S84" s="31"/>
      <c r="T84" s="31"/>
      <c r="U84" s="31"/>
      <c r="V84" s="31"/>
    </row>
    <row r="85" spans="1:22" s="2" customFormat="1" ht="15" customHeight="1">
      <c r="A85" s="19" t="s">
        <v>71</v>
      </c>
      <c r="B85" s="16"/>
      <c r="C85" s="53">
        <f>SUM(C78,F78,I78,L78,O62)</f>
        <v>34720</v>
      </c>
      <c r="D85" s="41"/>
      <c r="E85" s="41"/>
      <c r="F85" s="41"/>
      <c r="G85" s="41"/>
      <c r="H85" s="41"/>
      <c r="I85" s="31"/>
      <c r="J85" s="31"/>
      <c r="K85" s="31"/>
      <c r="L85" s="41"/>
      <c r="M85" s="41"/>
      <c r="N85" s="41"/>
      <c r="O85" s="31"/>
      <c r="P85" s="31"/>
      <c r="Q85" s="31"/>
      <c r="R85" s="31"/>
      <c r="S85" s="31"/>
      <c r="T85" s="31"/>
      <c r="U85" s="31"/>
      <c r="V85" s="31"/>
    </row>
    <row r="86" spans="1:22" s="2" customFormat="1" ht="15" customHeight="1">
      <c r="A86" s="19" t="s">
        <v>32</v>
      </c>
      <c r="B86" s="16"/>
      <c r="C86" s="53">
        <f>SUM(C83:C85)</f>
        <v>1881481.0875999997</v>
      </c>
      <c r="D86" s="41"/>
      <c r="E86" s="41"/>
      <c r="F86" s="41"/>
      <c r="G86" s="41"/>
      <c r="H86" s="41"/>
      <c r="I86" s="31"/>
      <c r="J86" s="31"/>
      <c r="K86" s="31"/>
      <c r="L86" s="41"/>
      <c r="M86" s="41"/>
      <c r="N86" s="41"/>
      <c r="O86" s="31"/>
      <c r="P86" s="31"/>
      <c r="Q86" s="31"/>
      <c r="R86" s="31"/>
      <c r="S86" s="31"/>
      <c r="T86" s="31"/>
      <c r="U86" s="31"/>
      <c r="V86" s="31"/>
    </row>
    <row r="87" spans="1:22" s="2" customFormat="1" ht="15" customHeight="1" hidden="1">
      <c r="A87" s="19" t="s">
        <v>45</v>
      </c>
      <c r="B87" s="16"/>
      <c r="C87" s="53" t="e">
        <f>D80+#REF!+J80</f>
        <v>#REF!</v>
      </c>
      <c r="D87" s="41"/>
      <c r="E87" s="41"/>
      <c r="F87" s="41"/>
      <c r="G87" s="41"/>
      <c r="H87" s="41"/>
      <c r="I87" s="31"/>
      <c r="J87" s="31"/>
      <c r="K87" s="31"/>
      <c r="L87" s="41"/>
      <c r="M87" s="41"/>
      <c r="N87" s="41"/>
      <c r="O87" s="31"/>
      <c r="P87" s="31"/>
      <c r="Q87" s="31"/>
      <c r="R87" s="31"/>
      <c r="S87" s="31"/>
      <c r="T87" s="31"/>
      <c r="U87" s="31"/>
      <c r="V87" s="31"/>
    </row>
    <row r="88" spans="1:22" s="2" customFormat="1" ht="15" customHeight="1" hidden="1">
      <c r="A88" s="19" t="s">
        <v>33</v>
      </c>
      <c r="B88" s="16"/>
      <c r="C88" s="53" t="e">
        <f>E80+#REF!+K80</f>
        <v>#REF!</v>
      </c>
      <c r="D88" s="41"/>
      <c r="E88" s="41"/>
      <c r="F88" s="41"/>
      <c r="G88" s="41"/>
      <c r="H88" s="41"/>
      <c r="I88" s="31"/>
      <c r="J88" s="31"/>
      <c r="K88" s="31"/>
      <c r="L88" s="41"/>
      <c r="M88" s="41"/>
      <c r="N88" s="41"/>
      <c r="O88" s="31"/>
      <c r="P88" s="31"/>
      <c r="Q88" s="31"/>
      <c r="R88" s="31"/>
      <c r="S88" s="31"/>
      <c r="T88" s="31"/>
      <c r="U88" s="31"/>
      <c r="V88" s="31"/>
    </row>
    <row r="89" spans="1:22" s="2" customFormat="1" ht="15" customHeight="1" thickBot="1">
      <c r="A89" s="20" t="s">
        <v>34</v>
      </c>
      <c r="B89" s="21"/>
      <c r="C89" s="54">
        <f>SUM(U61,U64,U78)</f>
        <v>2420518.3475999995</v>
      </c>
      <c r="D89" s="41"/>
      <c r="E89" s="41"/>
      <c r="F89" s="41"/>
      <c r="G89" s="41"/>
      <c r="H89" s="41"/>
      <c r="I89" s="31"/>
      <c r="J89" s="31"/>
      <c r="K89" s="31"/>
      <c r="L89" s="41"/>
      <c r="M89" s="41"/>
      <c r="N89" s="41"/>
      <c r="O89" s="31"/>
      <c r="P89" s="31"/>
      <c r="Q89" s="31"/>
      <c r="R89" s="31"/>
      <c r="S89" s="31"/>
      <c r="T89" s="31"/>
      <c r="U89" s="31"/>
      <c r="V89" s="31"/>
    </row>
    <row r="90" spans="3:22" s="2" customFormat="1" ht="15" customHeight="1">
      <c r="C90" s="41"/>
      <c r="D90" s="41"/>
      <c r="E90" s="41"/>
      <c r="F90" s="41"/>
      <c r="G90" s="41"/>
      <c r="H90" s="41"/>
      <c r="I90" s="31"/>
      <c r="J90" s="31"/>
      <c r="K90" s="31"/>
      <c r="L90" s="41"/>
      <c r="M90" s="41"/>
      <c r="N90" s="41"/>
      <c r="O90" s="31"/>
      <c r="P90" s="31"/>
      <c r="Q90" s="31"/>
      <c r="R90" s="31"/>
      <c r="S90" s="31"/>
      <c r="T90" s="31"/>
      <c r="U90" s="31"/>
      <c r="V90" s="31"/>
    </row>
    <row r="91" spans="3:22" s="2" customFormat="1" ht="15" customHeight="1">
      <c r="C91" s="31"/>
      <c r="D91" s="31"/>
      <c r="E91" s="31"/>
      <c r="F91" s="31"/>
      <c r="G91" s="31"/>
      <c r="H91" s="31"/>
      <c r="I91" s="31"/>
      <c r="J91" s="31"/>
      <c r="K91" s="31"/>
      <c r="L91" s="31"/>
      <c r="M91" s="31"/>
      <c r="N91" s="31"/>
      <c r="O91" s="31"/>
      <c r="P91" s="31"/>
      <c r="Q91" s="31"/>
      <c r="R91" s="31"/>
      <c r="S91" s="31"/>
      <c r="T91" s="31"/>
      <c r="U91" s="31"/>
      <c r="V91" s="31"/>
    </row>
    <row r="92" spans="3:22" s="2" customFormat="1" ht="15" customHeight="1">
      <c r="C92" s="31"/>
      <c r="D92" s="31"/>
      <c r="E92" s="31"/>
      <c r="F92" s="31"/>
      <c r="G92" s="31"/>
      <c r="H92" s="31"/>
      <c r="I92" s="31"/>
      <c r="J92" s="31"/>
      <c r="K92" s="31"/>
      <c r="L92" s="31"/>
      <c r="M92" s="31"/>
      <c r="N92" s="31"/>
      <c r="O92" s="31"/>
      <c r="P92" s="31"/>
      <c r="Q92" s="31"/>
      <c r="R92" s="31"/>
      <c r="S92" s="31"/>
      <c r="T92" s="31"/>
      <c r="U92" s="31"/>
      <c r="V92" s="31"/>
    </row>
    <row r="93" spans="1:22" s="2" customFormat="1" ht="15" customHeight="1">
      <c r="A93" s="2" t="s">
        <v>55</v>
      </c>
      <c r="C93" s="31"/>
      <c r="D93" s="31"/>
      <c r="E93" s="31"/>
      <c r="F93" s="31"/>
      <c r="G93" s="31"/>
      <c r="H93" s="31"/>
      <c r="I93" s="31"/>
      <c r="J93" s="31"/>
      <c r="K93" s="31"/>
      <c r="L93" s="31"/>
      <c r="M93" s="31"/>
      <c r="N93" s="31"/>
      <c r="O93" s="31"/>
      <c r="P93" s="31"/>
      <c r="Q93" s="31"/>
      <c r="R93" s="31"/>
      <c r="S93" s="31"/>
      <c r="T93" s="31"/>
      <c r="U93" s="31"/>
      <c r="V93" s="31"/>
    </row>
    <row r="94" spans="1:22" s="2" customFormat="1" ht="15" customHeight="1">
      <c r="A94" s="2" t="s">
        <v>46</v>
      </c>
      <c r="C94" s="31"/>
      <c r="D94" s="31"/>
      <c r="E94" s="31"/>
      <c r="F94" s="31"/>
      <c r="G94" s="31"/>
      <c r="H94" s="31"/>
      <c r="I94" s="31"/>
      <c r="J94" s="31"/>
      <c r="K94" s="31"/>
      <c r="L94" s="31"/>
      <c r="M94" s="31"/>
      <c r="N94" s="31"/>
      <c r="O94" s="31"/>
      <c r="P94" s="31"/>
      <c r="Q94" s="31"/>
      <c r="R94" s="31"/>
      <c r="S94" s="31"/>
      <c r="T94" s="31"/>
      <c r="U94" s="31"/>
      <c r="V94" s="31"/>
    </row>
    <row r="95" spans="1:22" s="2" customFormat="1" ht="15" customHeight="1">
      <c r="A95" s="2" t="s">
        <v>47</v>
      </c>
      <c r="C95" s="31"/>
      <c r="D95" s="31"/>
      <c r="E95" s="31"/>
      <c r="F95" s="31"/>
      <c r="G95" s="31"/>
      <c r="H95" s="31"/>
      <c r="I95" s="31"/>
      <c r="J95" s="31"/>
      <c r="K95" s="31"/>
      <c r="L95" s="31"/>
      <c r="M95" s="31"/>
      <c r="N95" s="31"/>
      <c r="O95" s="31"/>
      <c r="P95" s="31"/>
      <c r="Q95" s="31"/>
      <c r="R95" s="31"/>
      <c r="S95" s="31"/>
      <c r="T95" s="31"/>
      <c r="U95" s="31"/>
      <c r="V95" s="31"/>
    </row>
    <row r="121" ht="11.25">
      <c r="A121" s="1">
        <f>SUM(6110/20)/28</f>
        <v>10.910714285714286</v>
      </c>
    </row>
  </sheetData>
  <mergeCells count="6">
    <mergeCell ref="S81:T81"/>
    <mergeCell ref="P81:Q81"/>
    <mergeCell ref="D81:E81"/>
    <mergeCell ref="G81:H81"/>
    <mergeCell ref="J81:K81"/>
    <mergeCell ref="M81:N81"/>
  </mergeCells>
  <printOptions/>
  <pageMargins left="0.36" right="0.23" top="0.5" bottom="0.5" header="0.5" footer="0.5"/>
  <pageSetup horizontalDpi="300" verticalDpi="300" orientation="landscape" scale="50" r:id="rId2"/>
  <headerFooter alignWithMargins="0">
    <oddHeader>&amp;C&amp;"Arial,Bold"&amp;12GEAR UP
US DEPARTMENT OF EDUCATION&amp;R&amp;"Arial,Bold Italic"&amp;12DRAFT</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cols>
    <col min="1" max="16384" width="5.832031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cols>
    <col min="1" max="16384" width="5.832031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buennepd</dc:creator>
  <cp:keywords/>
  <dc:description/>
  <cp:lastModifiedBy> College of Education</cp:lastModifiedBy>
  <cp:lastPrinted>2007-12-12T15:41:06Z</cp:lastPrinted>
  <dcterms:created xsi:type="dcterms:W3CDTF">1998-01-26T18:44:57Z</dcterms:created>
  <dcterms:modified xsi:type="dcterms:W3CDTF">2007-12-12T19:45:53Z</dcterms:modified>
  <cp:category/>
  <cp:version/>
  <cp:contentType/>
  <cp:contentStatus/>
</cp:coreProperties>
</file>